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400100B\AppData\Local\Temp\notes65C8FE\"/>
    </mc:Choice>
  </mc:AlternateContent>
  <bookViews>
    <workbookView xWindow="0" yWindow="0" windowWidth="38400" windowHeight="16572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2" i="1" l="1"/>
  <c r="H38" i="1" l="1"/>
  <c r="H37" i="1"/>
  <c r="H36" i="1"/>
  <c r="H40" i="1"/>
  <c r="H39" i="1"/>
  <c r="H35" i="1"/>
  <c r="H34" i="1"/>
  <c r="H33" i="1"/>
  <c r="H30" i="1"/>
  <c r="H28" i="1"/>
  <c r="H27" i="1"/>
  <c r="H25" i="1"/>
  <c r="H24" i="1"/>
  <c r="H23" i="1"/>
  <c r="H21" i="1"/>
  <c r="H20" i="1"/>
  <c r="H18" i="1"/>
  <c r="H17" i="1"/>
  <c r="H15" i="1"/>
  <c r="H14" i="1"/>
  <c r="H13" i="1"/>
  <c r="H12" i="1"/>
  <c r="H11" i="1"/>
  <c r="H9" i="1"/>
  <c r="H8" i="1"/>
  <c r="H7" i="1"/>
  <c r="H6" i="1"/>
  <c r="H41" i="1" l="1"/>
  <c r="H32" i="1"/>
  <c r="H29" i="1"/>
  <c r="H26" i="1"/>
  <c r="H19" i="1"/>
  <c r="H10" i="1" l="1"/>
  <c r="H43" i="1" s="1"/>
  <c r="H44" i="1" s="1"/>
</calcChain>
</file>

<file path=xl/sharedStrings.xml><?xml version="1.0" encoding="utf-8"?>
<sst xmlns="http://schemas.openxmlformats.org/spreadsheetml/2006/main" count="161" uniqueCount="79">
  <si>
    <t>Thema</t>
  </si>
  <si>
    <t>Stellentitel</t>
  </si>
  <si>
    <t>VZÄ</t>
  </si>
  <si>
    <t>KW-Vermerk</t>
  </si>
  <si>
    <t>Sachbearbeiter/-in MDM- und IT-Servicemanagement-Koordination</t>
  </si>
  <si>
    <t>Sachbearbeiter/-in IT-Sicherheitsmanagement pädagogische Netze</t>
  </si>
  <si>
    <t>MDM-Manager/-in und ServiceDesk-Spezialist-/in</t>
  </si>
  <si>
    <t>EG 12 TVöD</t>
  </si>
  <si>
    <t>EG 10 TVöD</t>
  </si>
  <si>
    <t>/</t>
  </si>
  <si>
    <t>Lizenz-Manager/-in</t>
  </si>
  <si>
    <t xml:space="preserve">Sachbearbeiter/-in Rechnungswesen </t>
  </si>
  <si>
    <t>EG 11 TVöD</t>
  </si>
  <si>
    <t>EG 8 TVöD</t>
  </si>
  <si>
    <t>Ermächtigung</t>
  </si>
  <si>
    <t>x</t>
  </si>
  <si>
    <t>Bes. Gr. A 8</t>
  </si>
  <si>
    <t>Sachbearbeiter/in Gesamtkonzeption MEP</t>
  </si>
  <si>
    <t>EG 13 TVöD</t>
  </si>
  <si>
    <t>Projektmanager/in Digitale Infrastruktur</t>
  </si>
  <si>
    <t>Sachbearbeiter/in Gesamtkonzeption 
Hard- und Software</t>
  </si>
  <si>
    <t xml:space="preserve">MDM-Manager/in und Service-Desk-Spezialist/in </t>
  </si>
  <si>
    <t>Sachbearbeiter/in IT- und Datensicherheit</t>
  </si>
  <si>
    <t>Sachbearbeiter/in Konzeption Notebooks + Peripherie</t>
  </si>
  <si>
    <t>MDM-Manager/in und Service-Desk-Spezialist/in</t>
  </si>
  <si>
    <t>Sachbearbeiter/in Software- und Lizenzmanagement</t>
  </si>
  <si>
    <t>Sachbearbeiter/in Rechnungswesen</t>
  </si>
  <si>
    <t>Techniker/in ELT Digitalisierung</t>
  </si>
  <si>
    <t>Planungsingenieur/in WLAN-Lösungen</t>
  </si>
  <si>
    <t>EG 9b TVöD</t>
  </si>
  <si>
    <t>01/2025 
(Dauer des DigitalPakts)</t>
  </si>
  <si>
    <r>
      <t xml:space="preserve">Umsetzung des Sofortausstattungs-
programms zur Ausleihe von </t>
    </r>
    <r>
      <rPr>
        <b/>
        <sz val="11"/>
        <color theme="1"/>
        <rFont val="Arial"/>
        <family val="2"/>
      </rPr>
      <t xml:space="preserve">digitalen Endgeräten für Schülerinnen und Schüler </t>
    </r>
    <r>
      <rPr>
        <sz val="11"/>
        <color theme="1"/>
        <rFont val="Arial"/>
        <family val="2"/>
      </rPr>
      <t>zur Teilnahme am Fernlernunterricht aufgrund der Corona-Krise</t>
    </r>
  </si>
  <si>
    <r>
      <t xml:space="preserve">Umsetzung des Sofortausstattungs-
programms zur Ausleihe von schulgebundenen </t>
    </r>
    <r>
      <rPr>
        <b/>
        <sz val="11"/>
        <color theme="1"/>
        <rFont val="Arial"/>
        <family val="2"/>
      </rPr>
      <t>digitalen Endgeräten für Lehrkräfte</t>
    </r>
    <r>
      <rPr>
        <sz val="11"/>
        <color theme="1"/>
        <rFont val="Arial"/>
        <family val="2"/>
      </rPr>
      <t xml:space="preserve"> zur Vorbereitung und Durchführung des Fernunterrichts aufgrund der Corona-Pandemie</t>
    </r>
  </si>
  <si>
    <r>
      <t xml:space="preserve">Umsetzung des DigitalPakts
an Stuttgarter Schulen 
</t>
    </r>
    <r>
      <rPr>
        <sz val="11"/>
        <rFont val="Arial"/>
        <family val="2"/>
      </rPr>
      <t>(Konzept des Landes)</t>
    </r>
  </si>
  <si>
    <t>x
31.12.2021</t>
  </si>
  <si>
    <t>Grundlage</t>
  </si>
  <si>
    <t>GRDrs 611/2020 + 757/2020</t>
  </si>
  <si>
    <t>GRDrs 32/2021
(aktuell noch nicht beschlossen)
Die Ermächtigungen sind für den DHH 2022/2023 im Stellenplanantrag der MDM-Manager/in und Service-Desk-Spezialist/in (3 Stellen) mit berücksichtig.
Die Entscheidung über die Stellenschaffungen wird im Rahmen des Stellenplanverfahrens 2022/2023 getroffen</t>
  </si>
  <si>
    <t>GRDrs 110/2021
(aktuell noch nicht beschlossen)
Die Entscheidung über die 
Stellenschaffungen wird im Rahmen des Stellenplanverfahrens 2022/2023 getroffen</t>
  </si>
  <si>
    <t>Stellenwert</t>
  </si>
  <si>
    <t>Folgende weitere künftige Bedarfe zum DHH 2022/2023 werden in den GRDrs 611/2020 + 757/2020 zur Kenntnis genannt.</t>
  </si>
  <si>
    <t xml:space="preserve">DigitalPakt Schule: Auswirkungen 
auf den Haushalt der Landeshauptstadt Stuttgart
</t>
  </si>
  <si>
    <t>Sachbearbeiter/in schulspezifische MEP´s</t>
  </si>
  <si>
    <t>Sachbearbeiter/in Konzeption und
Koordination Einsatz mobiler Engeräte in den Schulen</t>
  </si>
  <si>
    <t>Personalkosten 
pro Jahr *</t>
  </si>
  <si>
    <t>Fördermittel Sofortausstattungsprogramm DigitalPakt
2020: 6.631.998 EUR
2021: /
Beschaffung von rd. 13.000 digitalen Endgeräte einschl. Zubehör und Rollout
2020: 6.631.998 EUR
2021: Übertragung der Restmittel aus 2020</t>
  </si>
  <si>
    <t>Fördermittel  DigitalPakt Schule "Leihgeräte für Lehrkräfte"
Personalaufwendungen
2021: 141.400 EUR
2022: 301.093 EUR
Allgemein:
Fördermittel DigitalPakt Schule "Leihgeräte für Lehrkräfte" (Kostengruppe 3141 + 681)
2021: 1.449.622 EUR
2022: /
Beschaffung von digitalen Endgeräten einschl. Zubehör und Rollout (Kostengruppe 44310 + 78302)
2021: 1.449.622 EUR   
2022: Übertragung der Restmittel aus 2021</t>
  </si>
  <si>
    <t>Legende</t>
  </si>
  <si>
    <t>Stellenschaffungen im Rahmen des DigitalPakts</t>
  </si>
  <si>
    <t>Erhöhung der FAG-Mittel, um die Stellen im
DHH 2020/2021 haushaltsneutral zu schaffen</t>
  </si>
  <si>
    <t>* Es wurden die Personalkosten gemäß dem jeweils geltenden Rundschreiben angesetzt.</t>
  </si>
  <si>
    <t>Die Verwaltung wurde ermächtigt die 4,0 Stellen 
außerhalb des Stellenplans (2020) unbefristet zu besetzen.
Weitere 2,0 Stellen als MDM-Manager/in wurden zum Zeitpunkt 01/2021 beantragt.
Die 6,0 Stellen wurden im Vorgriff auf den Stellenplan 2022 geschaffen.</t>
  </si>
  <si>
    <t>Stellen wurden zum DHH 2020/2021 beantragt und geschaffen (siehe hierzu auch GRDRs 1139/2019 sowie das Schreiben des Kultusministeriums v. 16.08.2019 (Anlage 2))</t>
  </si>
  <si>
    <t>Sachbearbeiter/in Konzeption Service- u. Support
 mobiler Endgeräte</t>
  </si>
  <si>
    <t xml:space="preserve">Fördermittel aus dem Programm zur Administrationsförderung (Zusatz-Verwaltungsvereinbarung "Administration" DigitalPakt Schule 2019 bis 2024")
Personalaufwendungen
2022: 149.300,00 €
</t>
  </si>
  <si>
    <r>
      <t xml:space="preserve">Zur GRDrs32/2021 wurde ein </t>
    </r>
    <r>
      <rPr>
        <u/>
        <sz val="11"/>
        <color theme="1"/>
        <rFont val="Arial"/>
        <family val="2"/>
      </rPr>
      <t>mündlicher Antrag</t>
    </r>
    <r>
      <rPr>
        <sz val="11"/>
        <color theme="1"/>
        <rFont val="Arial"/>
        <family val="2"/>
      </rPr>
      <t xml:space="preserve"> in der Gemeinderatssitzung vom 22.04.2021 zum weiteren Personalbedarf gestellt - Haushaltsrelevante Drucksache 564/2021</t>
    </r>
  </si>
  <si>
    <t>Bemerkung</t>
  </si>
  <si>
    <t>Digitalisierung der Schulen nach dem DigitalPakt und deren Zusatzvereinbarungen: Wiederbeschaffung der Hard- und Software + Erweiterung Support- und Betriebsstruktur</t>
  </si>
  <si>
    <t>Service Desk- und MDM-Spezialist*innen</t>
  </si>
  <si>
    <t>Planungsingenieur WLAN</t>
  </si>
  <si>
    <t>Techniker*in ELT Digitalisierung</t>
  </si>
  <si>
    <t>Sachbearbeitung Schul-IT Finanzen</t>
  </si>
  <si>
    <t>Sachbearbeitung Medienentwicklungsplanung für die beruf. Schulen</t>
  </si>
  <si>
    <t>Technische Assistent*innen für die Schul-IT</t>
  </si>
  <si>
    <t>A 8</t>
  </si>
  <si>
    <t>A 11</t>
  </si>
  <si>
    <t>A 13 g.H.</t>
  </si>
  <si>
    <t>Wegfall</t>
  </si>
  <si>
    <t>Sachbearbeitung Rechnungen</t>
  </si>
  <si>
    <t>Sachbearbeitung Supportverträge für allgemeinbildende und berufliche Schulen</t>
  </si>
  <si>
    <t>Gesamtaufwendungen bis DHH 22/23</t>
  </si>
  <si>
    <t>Summe DHH 22/23</t>
  </si>
  <si>
    <t>Summe DHH 24/25</t>
  </si>
  <si>
    <t>Summe DHH 20/21</t>
  </si>
  <si>
    <t>Gesamtaufwendungen in DHH 20/2021</t>
  </si>
  <si>
    <t>diese GRDrs 365/2023
(aktuell noch nicht beschlossen)
Die Entscheidung über die 
Stellenschaffungen wird im Rahmen des Stellenplanverfahrens 2024/2025 getroffen</t>
  </si>
  <si>
    <t>Gesamtaufwendungen ab dem DHH 24/25</t>
  </si>
  <si>
    <t>Die Jahressummen beziehen sich auf die jeweilige GRDrs</t>
  </si>
  <si>
    <t>Anlage 1 zu GRDrs 365/2023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</si>
</sst>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</numFmts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0" fillId="0" borderId="5" xfId="0" applyBorder="1"/>
    <xf numFmtId="0" fontId="0" fillId="0" borderId="3" xfId="0" applyBorder="1"/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wrapText="1"/>
    </xf>
    <xf numFmtId="0" fontId="2" fillId="0" borderId="0" xfId="0" applyFont="1"/>
    <xf numFmtId="0" fontId="0" fillId="0" borderId="10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center" vertical="top"/>
    </xf>
    <xf numFmtId="0" fontId="0" fillId="0" borderId="15" xfId="0" applyBorder="1"/>
    <xf numFmtId="0" fontId="0" fillId="0" borderId="18" xfId="0" applyBorder="1"/>
    <xf numFmtId="0" fontId="0" fillId="0" borderId="8" xfId="0" applyBorder="1" applyAlignment="1">
      <alignment horizontal="center" vertical="top"/>
    </xf>
    <xf numFmtId="0" fontId="0" fillId="0" borderId="21" xfId="0" applyBorder="1" applyAlignment="1">
      <alignment horizontal="left" vertical="top"/>
    </xf>
    <xf numFmtId="0" fontId="0" fillId="0" borderId="2" xfId="0" applyBorder="1" applyAlignment="1">
      <alignment vertical="top"/>
    </xf>
    <xf numFmtId="0" fontId="0" fillId="0" borderId="11" xfId="0" applyBorder="1" applyAlignment="1">
      <alignment horizontal="center" vertical="top"/>
    </xf>
    <xf numFmtId="0" fontId="0" fillId="0" borderId="23" xfId="0" applyBorder="1"/>
    <xf numFmtId="0" fontId="0" fillId="0" borderId="13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164" fontId="0" fillId="3" borderId="24" xfId="0" applyNumberFormat="1" applyFill="1" applyBorder="1" applyAlignment="1">
      <alignment horizontal="center" vertical="top"/>
    </xf>
    <xf numFmtId="164" fontId="0" fillId="3" borderId="25" xfId="0" applyNumberFormat="1" applyFill="1" applyBorder="1" applyAlignment="1">
      <alignment horizontal="center" vertical="top"/>
    </xf>
    <xf numFmtId="164" fontId="0" fillId="3" borderId="19" xfId="0" applyNumberFormat="1" applyFill="1" applyBorder="1" applyAlignment="1">
      <alignment horizontal="center" vertical="top"/>
    </xf>
    <xf numFmtId="164" fontId="0" fillId="3" borderId="26" xfId="0" applyNumberFormat="1" applyFill="1" applyBorder="1" applyAlignment="1">
      <alignment horizontal="center" vertical="top"/>
    </xf>
    <xf numFmtId="44" fontId="0" fillId="3" borderId="25" xfId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center" wrapText="1"/>
    </xf>
    <xf numFmtId="44" fontId="0" fillId="3" borderId="26" xfId="1" applyFont="1" applyFill="1" applyBorder="1" applyAlignment="1">
      <alignment horizontal="center" vertical="top"/>
    </xf>
    <xf numFmtId="44" fontId="0" fillId="3" borderId="24" xfId="1" applyFont="1" applyFill="1" applyBorder="1" applyAlignment="1">
      <alignment horizontal="center" vertical="top"/>
    </xf>
    <xf numFmtId="0" fontId="0" fillId="0" borderId="11" xfId="0" applyFill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0" xfId="0" applyAlignment="1">
      <alignment horizontal="right"/>
    </xf>
    <xf numFmtId="0" fontId="0" fillId="0" borderId="29" xfId="0" applyFont="1" applyBorder="1" applyAlignment="1">
      <alignment wrapText="1"/>
    </xf>
    <xf numFmtId="164" fontId="0" fillId="3" borderId="25" xfId="0" applyNumberFormat="1" applyFont="1" applyFill="1" applyBorder="1" applyAlignment="1">
      <alignment horizontal="center" vertical="top"/>
    </xf>
    <xf numFmtId="0" fontId="0" fillId="0" borderId="6" xfId="0" applyFill="1" applyBorder="1" applyAlignment="1">
      <alignment vertical="top" wrapText="1"/>
    </xf>
    <xf numFmtId="0" fontId="0" fillId="0" borderId="4" xfId="0" applyBorder="1"/>
    <xf numFmtId="164" fontId="0" fillId="3" borderId="32" xfId="0" applyNumberFormat="1" applyFont="1" applyFill="1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164" fontId="0" fillId="3" borderId="19" xfId="0" applyNumberFormat="1" applyFont="1" applyFill="1" applyBorder="1" applyAlignment="1">
      <alignment horizontal="center" vertical="top"/>
    </xf>
    <xf numFmtId="0" fontId="0" fillId="0" borderId="22" xfId="0" applyBorder="1" applyAlignment="1">
      <alignment vertical="top" wrapText="1"/>
    </xf>
    <xf numFmtId="2" fontId="0" fillId="0" borderId="22" xfId="0" applyNumberFormat="1" applyBorder="1" applyAlignment="1">
      <alignment vertical="top"/>
    </xf>
    <xf numFmtId="0" fontId="0" fillId="0" borderId="35" xfId="0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0" fillId="0" borderId="28" xfId="0" applyFill="1" applyBorder="1" applyAlignment="1">
      <alignment horizontal="center" vertical="top"/>
    </xf>
    <xf numFmtId="0" fontId="0" fillId="0" borderId="35" xfId="0" applyFill="1" applyBorder="1" applyAlignment="1">
      <alignment vertical="top" wrapText="1"/>
    </xf>
    <xf numFmtId="0" fontId="0" fillId="0" borderId="35" xfId="0" applyBorder="1" applyAlignment="1">
      <alignment vertical="top" wrapText="1"/>
    </xf>
    <xf numFmtId="164" fontId="0" fillId="3" borderId="39" xfId="0" applyNumberForma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center"/>
    </xf>
    <xf numFmtId="0" fontId="0" fillId="0" borderId="16" xfId="0" applyFont="1" applyBorder="1"/>
    <xf numFmtId="0" fontId="0" fillId="0" borderId="17" xfId="0" applyFont="1" applyBorder="1"/>
    <xf numFmtId="0" fontId="1" fillId="0" borderId="17" xfId="0" applyFont="1" applyBorder="1"/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164" fontId="0" fillId="3" borderId="40" xfId="0" applyNumberFormat="1" applyFill="1" applyBorder="1" applyAlignment="1">
      <alignment vertical="top"/>
    </xf>
    <xf numFmtId="164" fontId="0" fillId="3" borderId="29" xfId="0" applyNumberFormat="1" applyFill="1" applyBorder="1" applyAlignment="1">
      <alignment vertical="top"/>
    </xf>
    <xf numFmtId="0" fontId="0" fillId="0" borderId="21" xfId="0" applyBorder="1" applyAlignment="1">
      <alignment wrapText="1"/>
    </xf>
    <xf numFmtId="0" fontId="0" fillId="0" borderId="21" xfId="0" applyBorder="1"/>
    <xf numFmtId="164" fontId="0" fillId="3" borderId="38" xfId="0" applyNumberFormat="1" applyFill="1" applyBorder="1" applyAlignment="1">
      <alignment vertical="top"/>
    </xf>
    <xf numFmtId="0" fontId="0" fillId="0" borderId="1" xfId="0" applyFont="1" applyBorder="1" applyAlignment="1">
      <alignment horizontal="right"/>
    </xf>
    <xf numFmtId="0" fontId="0" fillId="0" borderId="28" xfId="0" applyFont="1" applyBorder="1" applyAlignment="1">
      <alignment horizontal="right"/>
    </xf>
    <xf numFmtId="0" fontId="0" fillId="0" borderId="28" xfId="0" applyBorder="1" applyAlignment="1">
      <alignment horizontal="center" vertical="top"/>
    </xf>
    <xf numFmtId="164" fontId="0" fillId="3" borderId="34" xfId="0" applyNumberFormat="1" applyFill="1" applyBorder="1" applyAlignment="1">
      <alignment vertical="top"/>
    </xf>
    <xf numFmtId="164" fontId="0" fillId="3" borderId="45" xfId="0" applyNumberFormat="1" applyFill="1" applyBorder="1" applyAlignment="1">
      <alignment vertical="top"/>
    </xf>
    <xf numFmtId="0" fontId="0" fillId="0" borderId="35" xfId="0" applyFont="1" applyBorder="1" applyAlignment="1">
      <alignment horizontal="right"/>
    </xf>
    <xf numFmtId="164" fontId="0" fillId="3" borderId="46" xfId="0" applyNumberFormat="1" applyFill="1" applyBorder="1" applyAlignment="1">
      <alignment vertical="top"/>
    </xf>
    <xf numFmtId="0" fontId="0" fillId="0" borderId="44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0" fillId="0" borderId="39" xfId="0" applyFont="1" applyBorder="1" applyAlignment="1">
      <alignment horizontal="left" vertical="top" wrapText="1"/>
    </xf>
    <xf numFmtId="0" fontId="0" fillId="0" borderId="31" xfId="0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1" fillId="0" borderId="0" xfId="0" applyFont="1" applyAlignment="1">
      <alignment horizontal="right"/>
    </xf>
    <xf numFmtId="0" fontId="0" fillId="0" borderId="36" xfId="0" applyBorder="1" applyAlignment="1"/>
    <xf numFmtId="0" fontId="0" fillId="0" borderId="29" xfId="0" applyBorder="1" applyAlignment="1"/>
    <xf numFmtId="0" fontId="1" fillId="0" borderId="14" xfId="0" applyFont="1" applyBorder="1" applyAlignment="1">
      <alignment horizontal="right" vertical="top"/>
    </xf>
    <xf numFmtId="0" fontId="1" fillId="0" borderId="43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28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1" fillId="0" borderId="19" xfId="0" applyFont="1" applyBorder="1" applyAlignment="1">
      <alignment horizontal="right" vertical="top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0" fillId="0" borderId="10" xfId="0" applyFont="1" applyBorder="1" applyAlignment="1">
      <alignment vertical="top" wrapText="1"/>
    </xf>
    <xf numFmtId="0" fontId="0" fillId="0" borderId="22" xfId="0" applyFont="1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37" xfId="0" applyBorder="1" applyAlignment="1">
      <alignment vertical="top" wrapText="1"/>
    </xf>
    <xf numFmtId="0" fontId="0" fillId="0" borderId="3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1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/>
    <xf numFmtId="0" fontId="0" fillId="0" borderId="2" xfId="0" applyBorder="1" applyAlignment="1">
      <alignment vertical="top" wrapText="1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0" xfId="0" applyBorder="1" applyAlignment="1"/>
    <xf numFmtId="0" fontId="0" fillId="0" borderId="8" xfId="0" applyBorder="1" applyAlignment="1"/>
    <xf numFmtId="0" fontId="0" fillId="0" borderId="28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35" xfId="0" applyFont="1" applyBorder="1" applyAlignment="1">
      <alignment horizontal="left"/>
    </xf>
    <xf numFmtId="0" fontId="0" fillId="0" borderId="0" xfId="0" applyAlignment="1">
      <alignment horizontal="center"/>
    </xf>
    <xf numFmtId="2" fontId="0" fillId="0" borderId="8" xfId="0" applyNumberForma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0" fillId="0" borderId="35" xfId="0" applyNumberFormat="1" applyBorder="1" applyAlignment="1">
      <alignment horizontal="center" vertical="top"/>
    </xf>
    <xf numFmtId="2" fontId="0" fillId="0" borderId="11" xfId="0" applyNumberFormat="1" applyBorder="1" applyAlignment="1">
      <alignment horizontal="center" vertical="top"/>
    </xf>
    <xf numFmtId="2" fontId="0" fillId="0" borderId="22" xfId="0" applyNumberFormat="1" applyBorder="1" applyAlignment="1">
      <alignment horizontal="center" vertical="top"/>
    </xf>
    <xf numFmtId="2" fontId="0" fillId="0" borderId="27" xfId="0" applyNumberFormat="1" applyFill="1" applyBorder="1" applyAlignment="1">
      <alignment horizontal="center" vertical="top"/>
    </xf>
    <xf numFmtId="2" fontId="0" fillId="0" borderId="35" xfId="0" applyNumberFormat="1" applyFill="1" applyBorder="1" applyAlignment="1">
      <alignment horizontal="center" vertical="top"/>
    </xf>
    <xf numFmtId="2" fontId="0" fillId="0" borderId="28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2" fontId="0" fillId="0" borderId="17" xfId="0" applyNumberFormat="1" applyFont="1" applyBorder="1" applyAlignment="1">
      <alignment horizontal="center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28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1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tabSelected="1" zoomScale="70" zoomScaleNormal="70" workbookViewId="0">
      <pane ySplit="5" topLeftCell="A21" activePane="bottomLeft" state="frozen"/>
      <selection pane="bottomLeft" activeCell="A2" sqref="A2"/>
    </sheetView>
  </sheetViews>
  <sheetFormatPr baseColWidth="10" defaultRowHeight="13.8" x14ac:dyDescent="0.25"/>
  <cols>
    <col min="1" max="1" width="30.69921875" customWidth="1"/>
    <col min="2" max="2" width="40.19921875" customWidth="1"/>
    <col min="3" max="3" width="70.8984375" bestFit="1" customWidth="1"/>
    <col min="4" max="4" width="10.8984375" style="109" customWidth="1"/>
    <col min="5" max="5" width="12.19921875" customWidth="1"/>
    <col min="6" max="6" width="13.8984375" style="109" bestFit="1" customWidth="1"/>
    <col min="7" max="7" width="20" bestFit="1" customWidth="1"/>
    <col min="8" max="8" width="18.69921875" customWidth="1"/>
    <col min="9" max="9" width="44.69921875" customWidth="1"/>
    <col min="10" max="10" width="4.19921875" customWidth="1"/>
  </cols>
  <sheetData>
    <row r="1" spans="1:9" x14ac:dyDescent="0.25">
      <c r="I1" s="127" t="s">
        <v>78</v>
      </c>
    </row>
    <row r="2" spans="1:9" x14ac:dyDescent="0.25">
      <c r="A2" s="5" t="s">
        <v>48</v>
      </c>
      <c r="I2" s="35"/>
    </row>
    <row r="4" spans="1:9" ht="14.4" thickBot="1" x14ac:dyDescent="0.3"/>
    <row r="5" spans="1:9" ht="28.2" thickBot="1" x14ac:dyDescent="0.3">
      <c r="A5" s="9" t="s">
        <v>0</v>
      </c>
      <c r="B5" s="55" t="s">
        <v>35</v>
      </c>
      <c r="C5" s="55" t="s">
        <v>1</v>
      </c>
      <c r="D5" s="55" t="s">
        <v>2</v>
      </c>
      <c r="E5" s="55" t="s">
        <v>39</v>
      </c>
      <c r="F5" s="55" t="s">
        <v>3</v>
      </c>
      <c r="G5" s="56" t="s">
        <v>14</v>
      </c>
      <c r="H5" s="26" t="s">
        <v>44</v>
      </c>
      <c r="I5" s="51" t="s">
        <v>56</v>
      </c>
    </row>
    <row r="6" spans="1:9" ht="14.25" customHeight="1" x14ac:dyDescent="0.25">
      <c r="A6" s="94" t="s">
        <v>33</v>
      </c>
      <c r="B6" s="97" t="s">
        <v>52</v>
      </c>
      <c r="C6" s="32" t="s">
        <v>17</v>
      </c>
      <c r="D6" s="110">
        <v>1</v>
      </c>
      <c r="E6" s="14" t="s">
        <v>18</v>
      </c>
      <c r="F6" s="14" t="s">
        <v>9</v>
      </c>
      <c r="G6" s="11" t="s">
        <v>9</v>
      </c>
      <c r="H6" s="24">
        <f>89200*D6</f>
        <v>89200</v>
      </c>
      <c r="I6" s="91" t="s">
        <v>49</v>
      </c>
    </row>
    <row r="7" spans="1:9" x14ac:dyDescent="0.25">
      <c r="A7" s="95"/>
      <c r="B7" s="97"/>
      <c r="C7" s="33" t="s">
        <v>42</v>
      </c>
      <c r="D7" s="111">
        <v>4</v>
      </c>
      <c r="E7" s="3" t="s">
        <v>7</v>
      </c>
      <c r="F7" s="3" t="s">
        <v>9</v>
      </c>
      <c r="G7" s="19" t="s">
        <v>9</v>
      </c>
      <c r="H7" s="21">
        <f>D7*87800</f>
        <v>351200</v>
      </c>
      <c r="I7" s="92"/>
    </row>
    <row r="8" spans="1:9" x14ac:dyDescent="0.25">
      <c r="A8" s="95"/>
      <c r="B8" s="97"/>
      <c r="C8" s="33" t="s">
        <v>19</v>
      </c>
      <c r="D8" s="111">
        <v>5</v>
      </c>
      <c r="E8" s="3" t="s">
        <v>7</v>
      </c>
      <c r="F8" s="3" t="s">
        <v>9</v>
      </c>
      <c r="G8" s="19" t="s">
        <v>9</v>
      </c>
      <c r="H8" s="21">
        <f>D8*87800</f>
        <v>439000</v>
      </c>
      <c r="I8" s="92"/>
    </row>
    <row r="9" spans="1:9" ht="28.2" thickBot="1" x14ac:dyDescent="0.3">
      <c r="A9" s="96"/>
      <c r="B9" s="98"/>
      <c r="C9" s="49" t="s">
        <v>20</v>
      </c>
      <c r="D9" s="112">
        <v>1</v>
      </c>
      <c r="E9" s="45" t="s">
        <v>18</v>
      </c>
      <c r="F9" s="45" t="s">
        <v>9</v>
      </c>
      <c r="G9" s="46" t="s">
        <v>9</v>
      </c>
      <c r="H9" s="50">
        <f>D9*89200</f>
        <v>89200</v>
      </c>
      <c r="I9" s="93"/>
    </row>
    <row r="10" spans="1:9" ht="14.4" thickBot="1" x14ac:dyDescent="0.3">
      <c r="A10" s="85" t="s">
        <v>73</v>
      </c>
      <c r="B10" s="86"/>
      <c r="C10" s="86"/>
      <c r="D10" s="86"/>
      <c r="E10" s="86"/>
      <c r="F10" s="86"/>
      <c r="G10" s="87"/>
      <c r="H10" s="23">
        <f>SUM(H6:H9)</f>
        <v>968600</v>
      </c>
      <c r="I10" s="15"/>
    </row>
    <row r="11" spans="1:9" ht="27.6" x14ac:dyDescent="0.25">
      <c r="A11" s="80" t="s">
        <v>31</v>
      </c>
      <c r="B11" s="6" t="s">
        <v>36</v>
      </c>
      <c r="C11" s="30" t="s">
        <v>43</v>
      </c>
      <c r="D11" s="110">
        <v>1</v>
      </c>
      <c r="E11" s="14" t="s">
        <v>7</v>
      </c>
      <c r="F11" s="14" t="s">
        <v>9</v>
      </c>
      <c r="G11" s="11" t="s">
        <v>15</v>
      </c>
      <c r="H11" s="24">
        <f>D11*87800</f>
        <v>87800</v>
      </c>
      <c r="I11" s="99" t="s">
        <v>45</v>
      </c>
    </row>
    <row r="12" spans="1:9" x14ac:dyDescent="0.25">
      <c r="A12" s="81"/>
      <c r="B12" s="80" t="s">
        <v>51</v>
      </c>
      <c r="C12" s="7" t="s">
        <v>4</v>
      </c>
      <c r="D12" s="111">
        <v>1</v>
      </c>
      <c r="E12" s="3" t="s">
        <v>7</v>
      </c>
      <c r="F12" s="3" t="s">
        <v>9</v>
      </c>
      <c r="G12" s="19" t="s">
        <v>15</v>
      </c>
      <c r="H12" s="21">
        <f>87800</f>
        <v>87800</v>
      </c>
      <c r="I12" s="103"/>
    </row>
    <row r="13" spans="1:9" x14ac:dyDescent="0.25">
      <c r="A13" s="81"/>
      <c r="B13" s="104"/>
      <c r="C13" s="7" t="s">
        <v>5</v>
      </c>
      <c r="D13" s="111">
        <v>1</v>
      </c>
      <c r="E13" s="3" t="s">
        <v>7</v>
      </c>
      <c r="F13" s="3" t="s">
        <v>9</v>
      </c>
      <c r="G13" s="19" t="s">
        <v>15</v>
      </c>
      <c r="H13" s="21">
        <f>87800</f>
        <v>87800</v>
      </c>
      <c r="I13" s="103"/>
    </row>
    <row r="14" spans="1:9" x14ac:dyDescent="0.25">
      <c r="A14" s="81"/>
      <c r="B14" s="104"/>
      <c r="C14" s="7" t="s">
        <v>6</v>
      </c>
      <c r="D14" s="111">
        <v>1</v>
      </c>
      <c r="E14" s="3" t="s">
        <v>8</v>
      </c>
      <c r="F14" s="3" t="s">
        <v>9</v>
      </c>
      <c r="G14" s="19" t="s">
        <v>15</v>
      </c>
      <c r="H14" s="21">
        <f>72200</f>
        <v>72200</v>
      </c>
      <c r="I14" s="103"/>
    </row>
    <row r="15" spans="1:9" ht="105.6" customHeight="1" x14ac:dyDescent="0.25">
      <c r="A15" s="81"/>
      <c r="B15" s="105"/>
      <c r="C15" s="7" t="s">
        <v>6</v>
      </c>
      <c r="D15" s="111">
        <v>2</v>
      </c>
      <c r="E15" s="3" t="s">
        <v>8</v>
      </c>
      <c r="F15" s="3" t="s">
        <v>9</v>
      </c>
      <c r="G15" s="19" t="s">
        <v>9</v>
      </c>
      <c r="H15" s="21">
        <f>D15*72200</f>
        <v>144400</v>
      </c>
      <c r="I15" s="103"/>
    </row>
    <row r="16" spans="1:9" ht="17.25" customHeight="1" x14ac:dyDescent="0.25">
      <c r="A16" s="81"/>
      <c r="B16" s="101" t="s">
        <v>40</v>
      </c>
      <c r="C16" s="7" t="s">
        <v>10</v>
      </c>
      <c r="D16" s="111">
        <v>1</v>
      </c>
      <c r="E16" s="3" t="s">
        <v>12</v>
      </c>
      <c r="F16" s="3" t="s">
        <v>9</v>
      </c>
      <c r="G16" s="19" t="s">
        <v>9</v>
      </c>
      <c r="H16" s="21">
        <v>77900</v>
      </c>
      <c r="I16" s="2"/>
    </row>
    <row r="17" spans="1:10" x14ac:dyDescent="0.25">
      <c r="A17" s="81"/>
      <c r="B17" s="102"/>
      <c r="C17" s="7" t="s">
        <v>6</v>
      </c>
      <c r="D17" s="111">
        <v>3</v>
      </c>
      <c r="E17" s="3" t="s">
        <v>8</v>
      </c>
      <c r="F17" s="3" t="s">
        <v>9</v>
      </c>
      <c r="G17" s="19" t="s">
        <v>9</v>
      </c>
      <c r="H17" s="21">
        <f>D17*72200</f>
        <v>216600</v>
      </c>
      <c r="I17" s="1"/>
    </row>
    <row r="18" spans="1:10" ht="14.4" thickBot="1" x14ac:dyDescent="0.3">
      <c r="A18" s="81"/>
      <c r="B18" s="102"/>
      <c r="C18" s="31" t="s">
        <v>11</v>
      </c>
      <c r="D18" s="113">
        <v>1</v>
      </c>
      <c r="E18" s="17" t="s">
        <v>13</v>
      </c>
      <c r="F18" s="17" t="s">
        <v>9</v>
      </c>
      <c r="G18" s="34" t="s">
        <v>9</v>
      </c>
      <c r="H18" s="22">
        <f>55700</f>
        <v>55700</v>
      </c>
      <c r="I18" s="1"/>
    </row>
    <row r="19" spans="1:10" ht="14.4" thickBot="1" x14ac:dyDescent="0.3">
      <c r="A19" s="85" t="s">
        <v>71</v>
      </c>
      <c r="B19" s="86"/>
      <c r="C19" s="86"/>
      <c r="D19" s="86"/>
      <c r="E19" s="86"/>
      <c r="F19" s="86"/>
      <c r="G19" s="87"/>
      <c r="H19" s="23">
        <f>SUM(H11:H18)</f>
        <v>830200</v>
      </c>
      <c r="I19" s="60"/>
    </row>
    <row r="20" spans="1:10" ht="27.6" x14ac:dyDescent="0.25">
      <c r="A20" s="80" t="s">
        <v>32</v>
      </c>
      <c r="B20" s="80" t="s">
        <v>37</v>
      </c>
      <c r="C20" s="10" t="s">
        <v>21</v>
      </c>
      <c r="D20" s="110">
        <v>2</v>
      </c>
      <c r="E20" s="11" t="s">
        <v>8</v>
      </c>
      <c r="F20" s="14" t="s">
        <v>9</v>
      </c>
      <c r="G20" s="20" t="s">
        <v>34</v>
      </c>
      <c r="H20" s="27">
        <f>D20*72200</f>
        <v>144400</v>
      </c>
      <c r="I20" s="99" t="s">
        <v>46</v>
      </c>
    </row>
    <row r="21" spans="1:10" x14ac:dyDescent="0.25">
      <c r="A21" s="81"/>
      <c r="B21" s="81"/>
      <c r="C21" s="4" t="s">
        <v>22</v>
      </c>
      <c r="D21" s="111">
        <v>1</v>
      </c>
      <c r="E21" s="19" t="s">
        <v>7</v>
      </c>
      <c r="F21" s="3" t="s">
        <v>9</v>
      </c>
      <c r="G21" s="19" t="s">
        <v>9</v>
      </c>
      <c r="H21" s="28">
        <f>D21*87800</f>
        <v>87800</v>
      </c>
      <c r="I21" s="100"/>
    </row>
    <row r="22" spans="1:10" x14ac:dyDescent="0.25">
      <c r="A22" s="81"/>
      <c r="B22" s="81"/>
      <c r="C22" s="4" t="s">
        <v>23</v>
      </c>
      <c r="D22" s="111">
        <v>1</v>
      </c>
      <c r="E22" s="19" t="s">
        <v>7</v>
      </c>
      <c r="F22" s="3" t="s">
        <v>9</v>
      </c>
      <c r="G22" s="19" t="s">
        <v>9</v>
      </c>
      <c r="H22" s="28">
        <v>87800</v>
      </c>
      <c r="I22" s="100"/>
    </row>
    <row r="23" spans="1:10" ht="18.75" customHeight="1" x14ac:dyDescent="0.25">
      <c r="A23" s="81"/>
      <c r="B23" s="81"/>
      <c r="C23" s="4" t="s">
        <v>24</v>
      </c>
      <c r="D23" s="111">
        <v>3</v>
      </c>
      <c r="E23" s="19" t="s">
        <v>8</v>
      </c>
      <c r="F23" s="3" t="s">
        <v>9</v>
      </c>
      <c r="G23" s="19" t="s">
        <v>9</v>
      </c>
      <c r="H23" s="28">
        <f>D23*72200</f>
        <v>216600</v>
      </c>
      <c r="I23" s="100"/>
    </row>
    <row r="24" spans="1:10" x14ac:dyDescent="0.25">
      <c r="A24" s="81"/>
      <c r="B24" s="81"/>
      <c r="C24" s="4" t="s">
        <v>25</v>
      </c>
      <c r="D24" s="111">
        <v>0.5</v>
      </c>
      <c r="E24" s="19" t="s">
        <v>12</v>
      </c>
      <c r="F24" s="3" t="s">
        <v>9</v>
      </c>
      <c r="G24" s="19" t="s">
        <v>9</v>
      </c>
      <c r="H24" s="28">
        <f>D24*77900</f>
        <v>38950</v>
      </c>
      <c r="I24" s="100"/>
    </row>
    <row r="25" spans="1:10" ht="140.4" customHeight="1" thickBot="1" x14ac:dyDescent="0.3">
      <c r="A25" s="81"/>
      <c r="B25" s="81"/>
      <c r="C25" s="8" t="s">
        <v>26</v>
      </c>
      <c r="D25" s="113">
        <v>0.5</v>
      </c>
      <c r="E25" s="16" t="s">
        <v>16</v>
      </c>
      <c r="F25" s="17" t="s">
        <v>9</v>
      </c>
      <c r="G25" s="34" t="s">
        <v>9</v>
      </c>
      <c r="H25" s="25">
        <f>D25*77200</f>
        <v>38600</v>
      </c>
      <c r="I25" s="100"/>
    </row>
    <row r="26" spans="1:10" ht="14.4" thickBot="1" x14ac:dyDescent="0.3">
      <c r="A26" s="85" t="s">
        <v>71</v>
      </c>
      <c r="B26" s="86"/>
      <c r="C26" s="86"/>
      <c r="D26" s="86"/>
      <c r="E26" s="86"/>
      <c r="F26" s="86"/>
      <c r="G26" s="87"/>
      <c r="H26" s="23">
        <f>SUM(H20:H25)</f>
        <v>614150</v>
      </c>
      <c r="I26" s="59"/>
    </row>
    <row r="27" spans="1:10" ht="152.25" customHeight="1" x14ac:dyDescent="0.25">
      <c r="A27" s="88" t="s">
        <v>32</v>
      </c>
      <c r="B27" s="80" t="s">
        <v>55</v>
      </c>
      <c r="C27" s="10" t="s">
        <v>24</v>
      </c>
      <c r="D27" s="110">
        <v>3</v>
      </c>
      <c r="E27" s="11" t="s">
        <v>8</v>
      </c>
      <c r="F27" s="14" t="s">
        <v>9</v>
      </c>
      <c r="G27" s="41" t="s">
        <v>9</v>
      </c>
      <c r="H27" s="40">
        <f>D27*72200</f>
        <v>216600</v>
      </c>
      <c r="I27" s="72" t="s">
        <v>54</v>
      </c>
    </row>
    <row r="28" spans="1:10" ht="19.5" customHeight="1" thickBot="1" x14ac:dyDescent="0.3">
      <c r="A28" s="89"/>
      <c r="B28" s="90"/>
      <c r="C28" s="43" t="s">
        <v>53</v>
      </c>
      <c r="D28" s="114">
        <v>1</v>
      </c>
      <c r="E28" s="44" t="s">
        <v>7</v>
      </c>
      <c r="F28" s="45" t="s">
        <v>9</v>
      </c>
      <c r="G28" s="46" t="s">
        <v>9</v>
      </c>
      <c r="H28" s="37">
        <f>87800</f>
        <v>87800</v>
      </c>
      <c r="I28" s="73"/>
    </row>
    <row r="29" spans="1:10" ht="48" customHeight="1" thickBot="1" x14ac:dyDescent="0.3">
      <c r="A29" s="85" t="s">
        <v>71</v>
      </c>
      <c r="B29" s="86"/>
      <c r="C29" s="86"/>
      <c r="D29" s="86"/>
      <c r="E29" s="86"/>
      <c r="F29" s="86"/>
      <c r="G29" s="87"/>
      <c r="H29" s="42">
        <f>SUM(H27:H28)</f>
        <v>304400</v>
      </c>
      <c r="I29" s="36"/>
    </row>
    <row r="30" spans="1:10" ht="68.25" customHeight="1" x14ac:dyDescent="0.25">
      <c r="A30" s="80" t="s">
        <v>41</v>
      </c>
      <c r="B30" s="80" t="s">
        <v>38</v>
      </c>
      <c r="C30" s="38" t="s">
        <v>27</v>
      </c>
      <c r="D30" s="115">
        <v>2</v>
      </c>
      <c r="E30" s="47" t="s">
        <v>29</v>
      </c>
      <c r="F30" s="121" t="s">
        <v>30</v>
      </c>
      <c r="G30" s="11" t="s">
        <v>9</v>
      </c>
      <c r="H30" s="24">
        <f>D30*67000</f>
        <v>134000</v>
      </c>
      <c r="I30" s="75"/>
      <c r="J30" s="39"/>
    </row>
    <row r="31" spans="1:10" ht="48.75" customHeight="1" thickBot="1" x14ac:dyDescent="0.3">
      <c r="A31" s="81"/>
      <c r="B31" s="81"/>
      <c r="C31" s="48" t="s">
        <v>28</v>
      </c>
      <c r="D31" s="116">
        <v>1</v>
      </c>
      <c r="E31" s="29" t="s">
        <v>7</v>
      </c>
      <c r="F31" s="122" t="s">
        <v>30</v>
      </c>
      <c r="G31" s="34" t="s">
        <v>9</v>
      </c>
      <c r="H31" s="22">
        <v>87800</v>
      </c>
      <c r="I31" s="76"/>
    </row>
    <row r="32" spans="1:10" ht="45.75" customHeight="1" thickBot="1" x14ac:dyDescent="0.3">
      <c r="A32" s="77" t="s">
        <v>71</v>
      </c>
      <c r="B32" s="78"/>
      <c r="C32" s="78"/>
      <c r="D32" s="78"/>
      <c r="E32" s="78"/>
      <c r="F32" s="78"/>
      <c r="G32" s="79"/>
      <c r="H32" s="57">
        <f>SUM(H30:H31)</f>
        <v>221800</v>
      </c>
      <c r="I32" s="12"/>
    </row>
    <row r="33" spans="1:9" ht="30" customHeight="1" x14ac:dyDescent="0.25">
      <c r="A33" s="69" t="s">
        <v>57</v>
      </c>
      <c r="B33" s="82" t="s">
        <v>75</v>
      </c>
      <c r="C33" s="106" t="s">
        <v>58</v>
      </c>
      <c r="D33" s="117">
        <v>3</v>
      </c>
      <c r="E33" s="63" t="s">
        <v>8</v>
      </c>
      <c r="F33" s="123" t="s">
        <v>9</v>
      </c>
      <c r="G33" s="64" t="s">
        <v>9</v>
      </c>
      <c r="H33" s="65">
        <f>D33*72200</f>
        <v>216600</v>
      </c>
      <c r="I33" s="12"/>
    </row>
    <row r="34" spans="1:9" ht="30" customHeight="1" x14ac:dyDescent="0.25">
      <c r="A34" s="70"/>
      <c r="B34" s="83"/>
      <c r="C34" s="107" t="s">
        <v>59</v>
      </c>
      <c r="D34" s="118">
        <v>1</v>
      </c>
      <c r="E34" s="62" t="s">
        <v>7</v>
      </c>
      <c r="F34" s="124" t="s">
        <v>67</v>
      </c>
      <c r="G34" s="3" t="s">
        <v>9</v>
      </c>
      <c r="H34" s="66">
        <f>D34*87800</f>
        <v>87800</v>
      </c>
      <c r="I34" s="18"/>
    </row>
    <row r="35" spans="1:9" ht="30" customHeight="1" x14ac:dyDescent="0.25">
      <c r="A35" s="70"/>
      <c r="B35" s="83"/>
      <c r="C35" s="107" t="s">
        <v>60</v>
      </c>
      <c r="D35" s="118">
        <v>2</v>
      </c>
      <c r="E35" s="62" t="s">
        <v>29</v>
      </c>
      <c r="F35" s="124" t="s">
        <v>67</v>
      </c>
      <c r="G35" s="3" t="s">
        <v>9</v>
      </c>
      <c r="H35" s="66">
        <f>D35*67000</f>
        <v>134000</v>
      </c>
      <c r="I35" s="18"/>
    </row>
    <row r="36" spans="1:9" ht="30" customHeight="1" x14ac:dyDescent="0.25">
      <c r="A36" s="70"/>
      <c r="B36" s="83"/>
      <c r="C36" s="107" t="s">
        <v>69</v>
      </c>
      <c r="D36" s="118">
        <v>1</v>
      </c>
      <c r="E36" s="62" t="s">
        <v>66</v>
      </c>
      <c r="F36" s="124" t="s">
        <v>9</v>
      </c>
      <c r="G36" s="3" t="s">
        <v>9</v>
      </c>
      <c r="H36" s="66">
        <f>128800</f>
        <v>128800</v>
      </c>
      <c r="I36" s="18"/>
    </row>
    <row r="37" spans="1:9" ht="30" customHeight="1" x14ac:dyDescent="0.25">
      <c r="A37" s="70"/>
      <c r="B37" s="83"/>
      <c r="C37" s="107" t="s">
        <v>68</v>
      </c>
      <c r="D37" s="118">
        <v>1.5</v>
      </c>
      <c r="E37" s="62" t="s">
        <v>64</v>
      </c>
      <c r="F37" s="124" t="s">
        <v>9</v>
      </c>
      <c r="G37" s="3" t="s">
        <v>9</v>
      </c>
      <c r="H37" s="66">
        <f>D37*77200</f>
        <v>115800</v>
      </c>
      <c r="I37" s="18"/>
    </row>
    <row r="38" spans="1:9" ht="30" customHeight="1" x14ac:dyDescent="0.25">
      <c r="A38" s="70"/>
      <c r="B38" s="83"/>
      <c r="C38" s="107" t="s">
        <v>61</v>
      </c>
      <c r="D38" s="118">
        <v>0.5</v>
      </c>
      <c r="E38" s="62" t="s">
        <v>65</v>
      </c>
      <c r="F38" s="124" t="s">
        <v>9</v>
      </c>
      <c r="G38" s="3" t="s">
        <v>9</v>
      </c>
      <c r="H38" s="66">
        <f>D38*101800</f>
        <v>50900</v>
      </c>
      <c r="I38" s="18"/>
    </row>
    <row r="39" spans="1:9" ht="30" customHeight="1" x14ac:dyDescent="0.25">
      <c r="A39" s="70"/>
      <c r="B39" s="83"/>
      <c r="C39" s="107" t="s">
        <v>62</v>
      </c>
      <c r="D39" s="118">
        <v>0.5</v>
      </c>
      <c r="E39" s="62" t="s">
        <v>7</v>
      </c>
      <c r="F39" s="124" t="s">
        <v>9</v>
      </c>
      <c r="G39" s="3" t="s">
        <v>9</v>
      </c>
      <c r="H39" s="66">
        <f>D39*87800</f>
        <v>43900</v>
      </c>
      <c r="I39" s="18"/>
    </row>
    <row r="40" spans="1:9" ht="30" customHeight="1" thickBot="1" x14ac:dyDescent="0.3">
      <c r="A40" s="71"/>
      <c r="B40" s="84"/>
      <c r="C40" s="108" t="s">
        <v>63</v>
      </c>
      <c r="D40" s="119">
        <v>5</v>
      </c>
      <c r="E40" s="67" t="s">
        <v>8</v>
      </c>
      <c r="F40" s="125" t="s">
        <v>9</v>
      </c>
      <c r="G40" s="45" t="s">
        <v>9</v>
      </c>
      <c r="H40" s="68">
        <f>D40*72200</f>
        <v>361000</v>
      </c>
      <c r="I40" s="13"/>
    </row>
    <row r="41" spans="1:9" ht="14.4" thickBot="1" x14ac:dyDescent="0.3">
      <c r="A41" s="52"/>
      <c r="B41" s="53"/>
      <c r="C41" s="53"/>
      <c r="D41" s="120"/>
      <c r="E41" s="53"/>
      <c r="F41" s="126"/>
      <c r="G41" s="54" t="s">
        <v>72</v>
      </c>
      <c r="H41" s="68">
        <f>SUM(H33:H40)</f>
        <v>1138800</v>
      </c>
      <c r="I41" s="13"/>
    </row>
    <row r="42" spans="1:9" ht="14.4" thickBot="1" x14ac:dyDescent="0.3">
      <c r="A42" s="5" t="s">
        <v>47</v>
      </c>
      <c r="D42" s="74" t="s">
        <v>74</v>
      </c>
      <c r="E42" s="74"/>
      <c r="F42" s="74"/>
      <c r="G42" s="74"/>
      <c r="H42" s="68">
        <f>H10</f>
        <v>968600</v>
      </c>
    </row>
    <row r="43" spans="1:9" ht="14.4" thickBot="1" x14ac:dyDescent="0.3">
      <c r="A43" t="s">
        <v>50</v>
      </c>
      <c r="D43" s="74" t="s">
        <v>70</v>
      </c>
      <c r="E43" s="74"/>
      <c r="F43" s="74"/>
      <c r="G43" s="74"/>
      <c r="H43" s="61">
        <f>SUM(SUM(H10,H19,H26,H29,H32))</f>
        <v>2939150</v>
      </c>
    </row>
    <row r="44" spans="1:9" ht="14.4" thickBot="1" x14ac:dyDescent="0.3">
      <c r="A44" t="s">
        <v>77</v>
      </c>
      <c r="D44" s="74" t="s">
        <v>76</v>
      </c>
      <c r="E44" s="74"/>
      <c r="F44" s="74"/>
      <c r="G44" s="74"/>
      <c r="H44" s="58">
        <f>SUM(H43,H41)</f>
        <v>4077950</v>
      </c>
    </row>
  </sheetData>
  <mergeCells count="26">
    <mergeCell ref="A26:G26"/>
    <mergeCell ref="A27:A28"/>
    <mergeCell ref="B27:B28"/>
    <mergeCell ref="A29:G29"/>
    <mergeCell ref="I6:I9"/>
    <mergeCell ref="A6:A9"/>
    <mergeCell ref="A11:A18"/>
    <mergeCell ref="A20:A25"/>
    <mergeCell ref="B6:B9"/>
    <mergeCell ref="I20:I25"/>
    <mergeCell ref="A10:G10"/>
    <mergeCell ref="B20:B25"/>
    <mergeCell ref="B16:B18"/>
    <mergeCell ref="I11:I15"/>
    <mergeCell ref="A19:G19"/>
    <mergeCell ref="B12:B15"/>
    <mergeCell ref="A33:A40"/>
    <mergeCell ref="I27:I28"/>
    <mergeCell ref="D43:G43"/>
    <mergeCell ref="D44:G44"/>
    <mergeCell ref="I30:I31"/>
    <mergeCell ref="A32:G32"/>
    <mergeCell ref="B30:B31"/>
    <mergeCell ref="A30:A31"/>
    <mergeCell ref="B33:B40"/>
    <mergeCell ref="D42:G42"/>
  </mergeCells>
  <pageMargins left="0.39370078740157483" right="0.23622047244094491" top="0.74803149606299213" bottom="0.74803149606299213" header="0.31496062992125984" footer="0.31496062992125984"/>
  <pageSetup paperSize="9" scale="53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8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Landeshauptstadt Stuttgart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Bandowski, Maren</dc:creator>
  <cp:lastModifiedBy>Weik, Sibylle</cp:lastModifiedBy>
  <cp:lastPrinted>2021-04-26T12:26:40Z</cp:lastPrinted>
  <dcterms:created xsi:type="dcterms:W3CDTF">2021-04-21T07:16:35Z</dcterms:created>
  <dcterms:modified xsi:type="dcterms:W3CDTF">2023-05-26T16:24:51Z</dcterms:modified>
</cp:coreProperties>
</file>