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9315" windowHeight="1156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D16" i="1"/>
  <c r="D25"/>
  <c r="D15"/>
  <c r="D12"/>
  <c r="D11"/>
  <c r="D47" l="1"/>
  <c r="D45"/>
  <c r="D43"/>
  <c r="D42"/>
  <c r="D41"/>
  <c r="D37"/>
  <c r="D28"/>
  <c r="D23"/>
  <c r="D22"/>
  <c r="D19"/>
  <c r="D18" s="1"/>
  <c r="D14"/>
  <c r="D9"/>
  <c r="D8"/>
  <c r="D6" l="1"/>
  <c r="D40"/>
  <c r="D52" s="1"/>
  <c r="D21"/>
  <c r="D33" l="1"/>
</calcChain>
</file>

<file path=xl/sharedStrings.xml><?xml version="1.0" encoding="utf-8"?>
<sst xmlns="http://schemas.openxmlformats.org/spreadsheetml/2006/main" count="90" uniqueCount="84">
  <si>
    <t>Welthaus Stuttgart - Finanzplan</t>
  </si>
  <si>
    <t>Gesamtkosten und Finanzierung</t>
  </si>
  <si>
    <t>1.</t>
  </si>
  <si>
    <t>Räume: Miete, Betriebskosten</t>
  </si>
  <si>
    <t>Büroräume 1. OG</t>
  </si>
  <si>
    <t>1.1</t>
  </si>
  <si>
    <t>2.</t>
  </si>
  <si>
    <t>Personal</t>
  </si>
  <si>
    <t>2.2</t>
  </si>
  <si>
    <t>3.</t>
  </si>
  <si>
    <t>Programmkosten</t>
  </si>
  <si>
    <t>3.1</t>
  </si>
  <si>
    <t>4. Öffentlichkeitsarbeit</t>
  </si>
  <si>
    <t>5.</t>
  </si>
  <si>
    <t>Sachkosten</t>
  </si>
  <si>
    <t>5.1</t>
  </si>
  <si>
    <t>6.</t>
  </si>
  <si>
    <t>Sonstige Nebenkosten</t>
  </si>
  <si>
    <t>6.1</t>
  </si>
  <si>
    <t>6.2</t>
  </si>
  <si>
    <t>6.3</t>
  </si>
  <si>
    <t>Gesamtausgaben pro Jahr</t>
  </si>
  <si>
    <t>Einnahmen</t>
  </si>
  <si>
    <t>Ausgaben</t>
  </si>
  <si>
    <t>Berechnungsgrundlage</t>
  </si>
  <si>
    <t>Mieteinnahmen</t>
  </si>
  <si>
    <t>Eigenmittel Welthaus-Verein</t>
  </si>
  <si>
    <t>2.4</t>
  </si>
  <si>
    <t>Jährliche Zuschüsse</t>
  </si>
  <si>
    <t>3.2</t>
  </si>
  <si>
    <t>3.3</t>
  </si>
  <si>
    <t>Koordination Globales Klassenzimmer</t>
  </si>
  <si>
    <t>Allgemeine Büro-/Verwaltungskosten</t>
  </si>
  <si>
    <t>Energiekosten</t>
  </si>
  <si>
    <t>Reinigung</t>
  </si>
  <si>
    <t>Versicherung</t>
  </si>
  <si>
    <t>Beiträge der Fördermitglieder</t>
  </si>
  <si>
    <t>Spenden</t>
  </si>
  <si>
    <t>Stadt Stuttgart</t>
  </si>
  <si>
    <t>Brot für die Welt - EED</t>
  </si>
  <si>
    <t>Sonstige</t>
  </si>
  <si>
    <t>Gesamteinnahmen pro Jahr</t>
  </si>
  <si>
    <t>Haftpflicht</t>
  </si>
  <si>
    <t>ohne Bewirtung</t>
  </si>
  <si>
    <t>50 x 100,00 EUR/Mitglied</t>
  </si>
  <si>
    <t>Personalförderung bis 3/2017, bewilligt</t>
  </si>
  <si>
    <t>Druckkosten Flyer</t>
  </si>
  <si>
    <t>bewilligt</t>
  </si>
  <si>
    <t>Büro Globales Klassenzimmer und
Welthaus/Koordination
Bildungsprogramm</t>
  </si>
  <si>
    <t>Globales Klassenzimmer: Großraum
1. OG</t>
  </si>
  <si>
    <t>WeltRaum Treffpunkt/Raum für
Veranstaltungen</t>
  </si>
  <si>
    <t>Koordination, Bildungsprogramm,
Öffentlichkeitsarbeit, Betreuung
interkulturelle Begegnungsstätte,
Veranstaltungsdurchführung usw.</t>
  </si>
  <si>
    <t>Hosting und Betreuung Website und
E-Mail für 5 Nutzer</t>
  </si>
  <si>
    <t>Büroräume OG: Eine Welt Gruppen /
Migrantengruppen</t>
  </si>
  <si>
    <t>Eintrittseinnahmen bei
Kulturveranstaltungen u.ä.</t>
  </si>
  <si>
    <t>Vermietung Raum 131 an WZ für
Veranstaltungen in Absprache mit
Globalem Klassenzimmer</t>
  </si>
  <si>
    <t>Raum Nr. 134 und 138, 35,72m² à 18,70 €/m² und
Monat incl. Nebenkosten</t>
  </si>
  <si>
    <t>Veranstaltet von Welthaus e.V: in Zusammenarbeit
mit Mitgliedsgruppen, anderen Vereinen und
externen Akteuren. Vorträge, Diskussionen,
Kulturabende, Filme: 4 Veranstaltungen pro Monat à
ca. 220 EUR, ReferentInnen-Reisekosten, Honorare,
Filmmiete etc.</t>
  </si>
  <si>
    <t>Druck Flyer 9,5 x 21 cm 10seitig 4-farb Auflage
2500St. Preis ca.250€, Grafiker 500€, Versand von
1000 St. ca. 500€. Summe für einen Quartalsflyer:
1250€</t>
  </si>
  <si>
    <t>40 x 50,00 EUR/Gruppe (durchschnittlicher
Mitgliedsbeitrag)</t>
  </si>
  <si>
    <t>Raum Nr. 131, 111,1m² à 18,70 €/m² und Monat incl.
Nebenkosten</t>
  </si>
  <si>
    <t>UG 98,9m² à 23,50 incl. Nebenkosten bei Beteiligung
des Willkommenszentrums am WeltRaum von 40%</t>
  </si>
  <si>
    <t xml:space="preserve">1.1.1
</t>
  </si>
  <si>
    <t xml:space="preserve">1.2
</t>
  </si>
  <si>
    <t xml:space="preserve">2.1
</t>
  </si>
  <si>
    <t xml:space="preserve">3.1
</t>
  </si>
  <si>
    <t xml:space="preserve">4.1
</t>
  </si>
  <si>
    <t xml:space="preserve">4.2
</t>
  </si>
  <si>
    <t xml:space="preserve">2.1
</t>
  </si>
  <si>
    <t xml:space="preserve">2.3
</t>
  </si>
  <si>
    <t xml:space="preserve">2.5
</t>
  </si>
  <si>
    <t xml:space="preserve">Welthaus Bildungsprogramm
</t>
  </si>
  <si>
    <t xml:space="preserve">1.3
</t>
  </si>
  <si>
    <t xml:space="preserve">Büros 136,14,41m² à 18,70 €/m² und Monat incl.
Nebenkosten
</t>
  </si>
  <si>
    <t xml:space="preserve">Bürogemeinschaft
</t>
  </si>
  <si>
    <t xml:space="preserve">1.1.2
</t>
  </si>
  <si>
    <t xml:space="preserve">Werkvertrag 12x180 EUR/Monat
</t>
  </si>
  <si>
    <t xml:space="preserve">Vierteljährliches Programm:
</t>
  </si>
  <si>
    <t xml:space="preserve">Kostendeckende Miete Raum 134, 138, 35,72m²
</t>
  </si>
  <si>
    <t xml:space="preserve">Mitgliedsbeiträge
</t>
  </si>
  <si>
    <t xml:space="preserve">auf Spendenbasis bei 48 Veranstalungen mit 80 €
</t>
  </si>
  <si>
    <t xml:space="preserve">20 Veranstaltungen /Jahr à 150 €
</t>
  </si>
  <si>
    <t xml:space="preserve">2 x 50% Vergütung TVöD komm. Gruppe 11 Stufe 2
</t>
  </si>
  <si>
    <t>Werkvertrag 12x450 EUR/Monat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</si>
</sst>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49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49" fontId="2" fillId="2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0" fillId="0" borderId="1" xfId="0" applyNumberFormat="1" applyBorder="1" applyAlignment="1">
      <alignment wrapText="1"/>
    </xf>
    <xf numFmtId="49" fontId="4" fillId="2" borderId="1" xfId="0" applyNumberFormat="1" applyFont="1" applyFill="1" applyBorder="1"/>
    <xf numFmtId="0" fontId="4" fillId="2" borderId="1" xfId="0" applyFont="1" applyFill="1" applyBorder="1"/>
    <xf numFmtId="164" fontId="4" fillId="2" borderId="1" xfId="1" applyNumberFormat="1" applyFont="1" applyFill="1" applyBorder="1"/>
    <xf numFmtId="164" fontId="0" fillId="0" borderId="1" xfId="1" applyNumberFormat="1" applyFont="1" applyFill="1" applyBorder="1"/>
    <xf numFmtId="164" fontId="5" fillId="0" borderId="1" xfId="1" applyNumberFormat="1" applyFont="1" applyFill="1" applyBorder="1"/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workbookViewId="0"/>
  </sheetViews>
  <sheetFormatPr baseColWidth="10" defaultRowHeight="12.75"/>
  <cols>
    <col min="2" max="2" width="33.140625" bestFit="1" customWidth="1"/>
    <col min="3" max="3" width="45.42578125" bestFit="1" customWidth="1"/>
    <col min="4" max="4" width="12.85546875" bestFit="1" customWidth="1"/>
  </cols>
  <sheetData>
    <row r="1" spans="1:4" ht="18">
      <c r="A1" s="10" t="s">
        <v>0</v>
      </c>
    </row>
    <row r="3" spans="1:4" ht="15.75">
      <c r="A3" s="11" t="s">
        <v>1</v>
      </c>
    </row>
    <row r="5" spans="1:4" ht="15.75">
      <c r="A5" s="4"/>
      <c r="B5" s="12" t="s">
        <v>23</v>
      </c>
      <c r="C5" s="12" t="s">
        <v>24</v>
      </c>
      <c r="D5" s="4"/>
    </row>
    <row r="6" spans="1:4">
      <c r="A6" s="7" t="s">
        <v>2</v>
      </c>
      <c r="B6" s="7" t="s">
        <v>3</v>
      </c>
      <c r="C6" s="7"/>
      <c r="D6" s="8">
        <f>SUM(D7:D12)</f>
        <v>64069.811999999998</v>
      </c>
    </row>
    <row r="7" spans="1:4">
      <c r="A7" s="3" t="s">
        <v>5</v>
      </c>
      <c r="B7" s="4" t="s">
        <v>4</v>
      </c>
      <c r="C7" s="4"/>
      <c r="D7" s="5"/>
    </row>
    <row r="8" spans="1:4" ht="38.25">
      <c r="A8" s="13" t="s">
        <v>62</v>
      </c>
      <c r="B8" s="9" t="s">
        <v>48</v>
      </c>
      <c r="C8" s="9" t="s">
        <v>73</v>
      </c>
      <c r="D8" s="5">
        <f>14.41*18.7*12</f>
        <v>3233.6039999999998</v>
      </c>
    </row>
    <row r="9" spans="1:4" ht="25.5">
      <c r="A9" s="13" t="s">
        <v>75</v>
      </c>
      <c r="B9" s="9" t="s">
        <v>74</v>
      </c>
      <c r="C9" s="9" t="s">
        <v>56</v>
      </c>
      <c r="D9" s="5">
        <f>35.72*18.7*12</f>
        <v>8015.5679999999993</v>
      </c>
    </row>
    <row r="10" spans="1:4">
      <c r="A10" s="3"/>
      <c r="B10" s="4"/>
      <c r="C10" s="4"/>
      <c r="D10" s="5"/>
    </row>
    <row r="11" spans="1:4" ht="25.5">
      <c r="A11" s="13" t="s">
        <v>63</v>
      </c>
      <c r="B11" s="9" t="s">
        <v>49</v>
      </c>
      <c r="C11" s="9" t="s">
        <v>60</v>
      </c>
      <c r="D11" s="5">
        <f>111.1*18.7*12</f>
        <v>24930.839999999997</v>
      </c>
    </row>
    <row r="12" spans="1:4" ht="24.75" customHeight="1">
      <c r="A12" s="13" t="s">
        <v>72</v>
      </c>
      <c r="B12" s="9" t="s">
        <v>50</v>
      </c>
      <c r="C12" s="9" t="s">
        <v>61</v>
      </c>
      <c r="D12" s="5">
        <f>98.9*23.5*12</f>
        <v>27889.800000000003</v>
      </c>
    </row>
    <row r="13" spans="1:4">
      <c r="A13" s="3"/>
      <c r="B13" s="4"/>
      <c r="C13" s="4"/>
      <c r="D13" s="5"/>
    </row>
    <row r="14" spans="1:4">
      <c r="A14" s="6" t="s">
        <v>6</v>
      </c>
      <c r="B14" s="7" t="s">
        <v>7</v>
      </c>
      <c r="C14" s="7"/>
      <c r="D14" s="8">
        <f>SUM(D15:D16)</f>
        <v>52461.936000000002</v>
      </c>
    </row>
    <row r="15" spans="1:4" ht="51">
      <c r="A15" s="13" t="s">
        <v>64</v>
      </c>
      <c r="B15" s="9" t="s">
        <v>51</v>
      </c>
      <c r="C15" s="9" t="s">
        <v>82</v>
      </c>
      <c r="D15" s="5">
        <f>3173*1.03*1.2*12</f>
        <v>47061.936000000002</v>
      </c>
    </row>
    <row r="16" spans="1:4">
      <c r="A16" s="3" t="s">
        <v>8</v>
      </c>
      <c r="B16" s="4" t="s">
        <v>31</v>
      </c>
      <c r="C16" s="9" t="s">
        <v>83</v>
      </c>
      <c r="D16" s="17">
        <f>12*450</f>
        <v>5400</v>
      </c>
    </row>
    <row r="17" spans="1:4">
      <c r="A17" s="3"/>
      <c r="B17" s="4"/>
      <c r="C17" s="4"/>
      <c r="D17" s="5"/>
    </row>
    <row r="18" spans="1:4">
      <c r="A18" s="6" t="s">
        <v>9</v>
      </c>
      <c r="B18" s="7" t="s">
        <v>10</v>
      </c>
      <c r="C18" s="7"/>
      <c r="D18" s="8">
        <f>SUM(D19)</f>
        <v>10560</v>
      </c>
    </row>
    <row r="19" spans="1:4" ht="76.5">
      <c r="A19" s="13" t="s">
        <v>65</v>
      </c>
      <c r="B19" s="9" t="s">
        <v>71</v>
      </c>
      <c r="C19" s="9" t="s">
        <v>57</v>
      </c>
      <c r="D19" s="5">
        <f>4*12*220</f>
        <v>10560</v>
      </c>
    </row>
    <row r="20" spans="1:4">
      <c r="A20" s="3"/>
      <c r="B20" s="4"/>
      <c r="C20" s="4"/>
      <c r="D20" s="5"/>
    </row>
    <row r="21" spans="1:4">
      <c r="A21" s="6" t="s">
        <v>12</v>
      </c>
      <c r="B21" s="7"/>
      <c r="C21" s="7"/>
      <c r="D21" s="8">
        <f>SUM(D22:D23)</f>
        <v>7160</v>
      </c>
    </row>
    <row r="22" spans="1:4" ht="25.5">
      <c r="A22" s="13" t="s">
        <v>66</v>
      </c>
      <c r="B22" s="9" t="s">
        <v>52</v>
      </c>
      <c r="C22" s="9" t="s">
        <v>76</v>
      </c>
      <c r="D22" s="5">
        <f>12*180</f>
        <v>2160</v>
      </c>
    </row>
    <row r="23" spans="1:4" ht="51">
      <c r="A23" s="13" t="s">
        <v>67</v>
      </c>
      <c r="B23" s="9" t="s">
        <v>77</v>
      </c>
      <c r="C23" s="9" t="s">
        <v>58</v>
      </c>
      <c r="D23" s="5">
        <f>1250*4</f>
        <v>5000</v>
      </c>
    </row>
    <row r="24" spans="1:4">
      <c r="A24" s="3"/>
      <c r="B24" s="4"/>
      <c r="C24" s="4"/>
      <c r="D24" s="5"/>
    </row>
    <row r="25" spans="1:4">
      <c r="A25" s="6" t="s">
        <v>13</v>
      </c>
      <c r="B25" s="7" t="s">
        <v>14</v>
      </c>
      <c r="C25" s="7"/>
      <c r="D25" s="8">
        <f>SUM(D26)</f>
        <v>5348</v>
      </c>
    </row>
    <row r="26" spans="1:4">
      <c r="A26" s="3" t="s">
        <v>15</v>
      </c>
      <c r="B26" s="4" t="s">
        <v>32</v>
      </c>
      <c r="C26" s="4"/>
      <c r="D26" s="5">
        <v>5348</v>
      </c>
    </row>
    <row r="27" spans="1:4">
      <c r="A27" s="3"/>
      <c r="B27" s="4"/>
      <c r="C27" s="4"/>
      <c r="D27" s="5"/>
    </row>
    <row r="28" spans="1:4">
      <c r="A28" s="6" t="s">
        <v>16</v>
      </c>
      <c r="B28" s="7" t="s">
        <v>17</v>
      </c>
      <c r="C28" s="7"/>
      <c r="D28" s="8">
        <f>SUM(D29:D31)</f>
        <v>3060</v>
      </c>
    </row>
    <row r="29" spans="1:4">
      <c r="A29" s="3" t="s">
        <v>18</v>
      </c>
      <c r="B29" s="4" t="s">
        <v>34</v>
      </c>
      <c r="C29" s="4"/>
      <c r="D29" s="5">
        <v>1440</v>
      </c>
    </row>
    <row r="30" spans="1:4">
      <c r="A30" s="3" t="s">
        <v>19</v>
      </c>
      <c r="B30" s="4" t="s">
        <v>35</v>
      </c>
      <c r="C30" s="4" t="s">
        <v>42</v>
      </c>
      <c r="D30" s="5">
        <v>300</v>
      </c>
    </row>
    <row r="31" spans="1:4">
      <c r="A31" s="3" t="s">
        <v>20</v>
      </c>
      <c r="B31" s="4" t="s">
        <v>33</v>
      </c>
      <c r="C31" s="4" t="s">
        <v>43</v>
      </c>
      <c r="D31" s="5">
        <v>1320</v>
      </c>
    </row>
    <row r="32" spans="1:4">
      <c r="A32" s="3"/>
      <c r="B32" s="4"/>
      <c r="C32" s="4"/>
      <c r="D32" s="5"/>
    </row>
    <row r="33" spans="1:4" ht="15.75">
      <c r="A33" s="14" t="s">
        <v>21</v>
      </c>
      <c r="B33" s="15"/>
      <c r="C33" s="15"/>
      <c r="D33" s="16">
        <f>D6+D14+D18+D21+D25+D28</f>
        <v>142659.74799999999</v>
      </c>
    </row>
    <row r="34" spans="1:4">
      <c r="A34" s="1"/>
      <c r="D34" s="2"/>
    </row>
    <row r="35" spans="1:4">
      <c r="A35" s="1"/>
      <c r="D35" s="2"/>
    </row>
    <row r="36" spans="1:4" ht="15.75">
      <c r="A36" s="3"/>
      <c r="B36" s="12" t="s">
        <v>22</v>
      </c>
      <c r="C36" s="12" t="s">
        <v>24</v>
      </c>
      <c r="D36" s="5"/>
    </row>
    <row r="37" spans="1:4">
      <c r="A37" s="6" t="s">
        <v>2</v>
      </c>
      <c r="B37" s="7" t="s">
        <v>25</v>
      </c>
      <c r="C37" s="7"/>
      <c r="D37" s="8">
        <f>SUM(D38)</f>
        <v>6820</v>
      </c>
    </row>
    <row r="38" spans="1:4" ht="25.5">
      <c r="A38" s="3" t="s">
        <v>5</v>
      </c>
      <c r="B38" s="9" t="s">
        <v>53</v>
      </c>
      <c r="C38" s="9" t="s">
        <v>78</v>
      </c>
      <c r="D38" s="5">
        <v>6820</v>
      </c>
    </row>
    <row r="39" spans="1:4">
      <c r="A39" s="3"/>
      <c r="B39" s="4"/>
      <c r="C39" s="4"/>
      <c r="D39" s="5"/>
    </row>
    <row r="40" spans="1:4">
      <c r="A40" s="6" t="s">
        <v>6</v>
      </c>
      <c r="B40" s="7" t="s">
        <v>26</v>
      </c>
      <c r="C40" s="7"/>
      <c r="D40" s="8">
        <f>SUM(D41:D45)</f>
        <v>15840</v>
      </c>
    </row>
    <row r="41" spans="1:4" ht="25.5">
      <c r="A41" s="13" t="s">
        <v>68</v>
      </c>
      <c r="B41" s="9" t="s">
        <v>79</v>
      </c>
      <c r="C41" s="9" t="s">
        <v>59</v>
      </c>
      <c r="D41" s="5">
        <f>40*50</f>
        <v>2000</v>
      </c>
    </row>
    <row r="42" spans="1:4">
      <c r="A42" s="3" t="s">
        <v>8</v>
      </c>
      <c r="B42" s="4" t="s">
        <v>36</v>
      </c>
      <c r="C42" s="4" t="s">
        <v>44</v>
      </c>
      <c r="D42" s="5">
        <f>50*100</f>
        <v>5000</v>
      </c>
    </row>
    <row r="43" spans="1:4" ht="25.5">
      <c r="A43" s="13" t="s">
        <v>69</v>
      </c>
      <c r="B43" s="9" t="s">
        <v>54</v>
      </c>
      <c r="C43" s="9" t="s">
        <v>80</v>
      </c>
      <c r="D43" s="5">
        <f>48*80</f>
        <v>3840</v>
      </c>
    </row>
    <row r="44" spans="1:4">
      <c r="A44" s="3" t="s">
        <v>27</v>
      </c>
      <c r="B44" s="4" t="s">
        <v>37</v>
      </c>
      <c r="C44" s="4"/>
      <c r="D44" s="18">
        <v>2000</v>
      </c>
    </row>
    <row r="45" spans="1:4" ht="38.25">
      <c r="A45" s="13" t="s">
        <v>70</v>
      </c>
      <c r="B45" s="9" t="s">
        <v>55</v>
      </c>
      <c r="C45" s="9" t="s">
        <v>81</v>
      </c>
      <c r="D45" s="5">
        <f>20*150</f>
        <v>3000</v>
      </c>
    </row>
    <row r="46" spans="1:4">
      <c r="A46" s="3"/>
      <c r="B46" s="4"/>
      <c r="C46" s="4"/>
      <c r="D46" s="5"/>
    </row>
    <row r="47" spans="1:4">
      <c r="A47" s="6" t="s">
        <v>9</v>
      </c>
      <c r="B47" s="7" t="s">
        <v>28</v>
      </c>
      <c r="C47" s="7"/>
      <c r="D47" s="8">
        <f>SUM(D48:D50)</f>
        <v>120000</v>
      </c>
    </row>
    <row r="48" spans="1:4" s="1" customFormat="1">
      <c r="A48" s="3" t="s">
        <v>11</v>
      </c>
      <c r="B48" s="3" t="s">
        <v>38</v>
      </c>
      <c r="C48" s="3" t="s">
        <v>47</v>
      </c>
      <c r="D48" s="5">
        <v>100000</v>
      </c>
    </row>
    <row r="49" spans="1:4">
      <c r="A49" s="3" t="s">
        <v>29</v>
      </c>
      <c r="B49" s="4" t="s">
        <v>39</v>
      </c>
      <c r="C49" s="4" t="s">
        <v>45</v>
      </c>
      <c r="D49" s="5">
        <v>18000</v>
      </c>
    </row>
    <row r="50" spans="1:4">
      <c r="A50" s="3" t="s">
        <v>30</v>
      </c>
      <c r="B50" s="4" t="s">
        <v>40</v>
      </c>
      <c r="C50" s="4" t="s">
        <v>46</v>
      </c>
      <c r="D50" s="5">
        <v>2000</v>
      </c>
    </row>
    <row r="51" spans="1:4">
      <c r="A51" s="3"/>
      <c r="B51" s="4"/>
      <c r="C51" s="4"/>
      <c r="D51" s="5"/>
    </row>
    <row r="52" spans="1:4" ht="15.75">
      <c r="A52" s="14" t="s">
        <v>41</v>
      </c>
      <c r="B52" s="15"/>
      <c r="C52" s="15"/>
      <c r="D52" s="16">
        <f>D47+D40+D37</f>
        <v>142660</v>
      </c>
    </row>
    <row r="53" spans="1:4">
      <c r="A53" s="1"/>
    </row>
    <row r="54" spans="1:4">
      <c r="A54" s="1"/>
    </row>
    <row r="55" spans="1:4">
      <c r="A55" s="1"/>
    </row>
    <row r="56" spans="1:4">
      <c r="A56" s="1"/>
    </row>
    <row r="57" spans="1:4">
      <c r="A57" s="1"/>
    </row>
    <row r="58" spans="1:4">
      <c r="A58" s="1"/>
    </row>
    <row r="59" spans="1:4">
      <c r="A59" s="1"/>
    </row>
    <row r="60" spans="1:4">
      <c r="A60" s="1"/>
    </row>
  </sheetData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Header>&amp;RAnlage 2 zu GRDrs 321/2014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u101031</dc:creator>
  <cp:lastModifiedBy>u101031</cp:lastModifiedBy>
  <cp:lastPrinted>2014-05-15T11:02:58Z</cp:lastPrinted>
  <dcterms:created xsi:type="dcterms:W3CDTF">2014-05-15T07:53:35Z</dcterms:created>
  <dcterms:modified xsi:type="dcterms:W3CDTF">2014-05-15T11:03:00Z</dcterms:modified>
</cp:coreProperties>
</file>