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8810" windowHeight="11715" activeTab="0"/>
  </bookViews>
  <sheets>
    <sheet name="Schema2011" sheetId="1" r:id="rId1"/>
  </sheets>
  <externalReferences>
    <externalReference r:id="rId4"/>
  </externalReferences>
  <definedNames>
    <definedName name="_xlnm.Print_Area" localSheetId="0">'Schema2011'!$A$1:$P$53</definedName>
  </definedNames>
  <calcPr fullCalcOnLoad="1"/>
</workbook>
</file>

<file path=xl/sharedStrings.xml><?xml version="1.0" encoding="utf-8"?>
<sst xmlns="http://schemas.openxmlformats.org/spreadsheetml/2006/main" count="82" uniqueCount="64">
  <si>
    <t>Kosten Kanalnetz</t>
  </si>
  <si>
    <t>Kosten Klärwerk</t>
  </si>
  <si>
    <t>insgesamt:</t>
  </si>
  <si>
    <t>Leistungsdaten</t>
  </si>
  <si>
    <t>€</t>
  </si>
  <si>
    <t>Abzugskapital Kanalbeiträge</t>
  </si>
  <si>
    <t>Schmutzwasser</t>
  </si>
  <si>
    <t>Regenwasser</t>
  </si>
  <si>
    <t>Abzugskapital Vorfluterpauschale</t>
  </si>
  <si>
    <t>Kosten insgesamt:</t>
  </si>
  <si>
    <t>Direkte Kosten Schmutzwasser</t>
  </si>
  <si>
    <t>(EnBW-Entgelt)</t>
  </si>
  <si>
    <t>Kosten privates Regenwasser</t>
  </si>
  <si>
    <t>Direkte Kosten privates Nieder-</t>
  </si>
  <si>
    <t>schlagswasser (Steueramt,</t>
  </si>
  <si>
    <t>Stadtm.amt)</t>
  </si>
  <si>
    <t>Geb.ausgleichsrückstellung NW</t>
  </si>
  <si>
    <t>Direkte Kosten Straßenent-</t>
  </si>
  <si>
    <t>Gesamtkosten</t>
  </si>
  <si>
    <t xml:space="preserve">private Entwässerung </t>
  </si>
  <si>
    <t>Frischwasser + Eigenwasser</t>
  </si>
  <si>
    <t>m³</t>
  </si>
  <si>
    <t>abzügl. abzusetzende Kosten</t>
  </si>
  <si>
    <t>Abzugskapital</t>
  </si>
  <si>
    <t>z.B. Kanalbeiträge, Gebühren-</t>
  </si>
  <si>
    <t>Vorfluterpauschale</t>
  </si>
  <si>
    <t>Private Flächen</t>
  </si>
  <si>
    <t>m²</t>
  </si>
  <si>
    <t>ausgleichsrückstellung</t>
  </si>
  <si>
    <t>(Flächenermittlung durch externe Beratungsfirma)</t>
  </si>
  <si>
    <t>Öffentliche Flächen</t>
  </si>
  <si>
    <t>(Flächenermittlung durch Tiefbauamt -Straßendatenbank-)</t>
  </si>
  <si>
    <t>Gesamtkosten pr. Entwässerung</t>
  </si>
  <si>
    <t>Verteilungsdaten</t>
  </si>
  <si>
    <t>Kosten Schmutzwasser</t>
  </si>
  <si>
    <t>Kosten privates Niederschlagswasser</t>
  </si>
  <si>
    <t>Direkte Kosten</t>
  </si>
  <si>
    <t>Kosten Kanalnetz (auf Basis externes Gutachten)</t>
  </si>
  <si>
    <t xml:space="preserve">   SW:RW=</t>
  </si>
  <si>
    <t>:</t>
  </si>
  <si>
    <t>Kosten Klärwerke (auf Basis externes Gutachten)</t>
  </si>
  <si>
    <t xml:space="preserve">  SW:RW=</t>
  </si>
  <si>
    <t>Kosten Regenwasser</t>
  </si>
  <si>
    <t>Kosten Straßenentwässerung</t>
  </si>
  <si>
    <t xml:space="preserve">   Priv. Fl. : Str. Fl.=</t>
  </si>
  <si>
    <t>Starkverschm.zu.</t>
  </si>
  <si>
    <t>Gebührenfähige Gesamtkosten</t>
  </si>
  <si>
    <t xml:space="preserve">   Kosten SW : Kosten pr. RW=</t>
  </si>
  <si>
    <t>Schmutzwasserentgelt</t>
  </si>
  <si>
    <t>Niederschlagswassergebühr</t>
  </si>
  <si>
    <t>Frischwasser +</t>
  </si>
  <si>
    <t>insgesamt in m²</t>
  </si>
  <si>
    <t>Gebührenfähiger Aufwand:</t>
  </si>
  <si>
    <t>"Eigenwasser" in m³</t>
  </si>
  <si>
    <t>€/m²</t>
  </si>
  <si>
    <t>€/m³</t>
  </si>
  <si>
    <t>Nachholung Kostenunt.deck. SW</t>
  </si>
  <si>
    <t xml:space="preserve">wässerung </t>
  </si>
  <si>
    <t>Dir. Kosten zzgl. Nachholung Kos-</t>
  </si>
  <si>
    <t>tenunterdeckung</t>
  </si>
  <si>
    <t xml:space="preserve">Dir. Kosten abzgl. Gebausgl.rückst. </t>
  </si>
  <si>
    <t>Kosten Verkehrsflächen</t>
  </si>
  <si>
    <t xml:space="preserve">Ermittlung Schmutzwasserengelt, Niederschlagswassergebühr und Kosten der Verkehrsflächen </t>
  </si>
  <si>
    <t>Schematische Darstellung für 2011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</si>
</sst>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</numFmts>
  <fonts count="14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6"/>
      <name val="Arial"/>
      <family val="2"/>
    </font>
    <font>
      <sz val="10"/>
      <color indexed="4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18">
      <alignment/>
      <protection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3" fillId="0" borderId="1" xfId="18" applyFont="1" applyBorder="1">
      <alignment/>
      <protection/>
    </xf>
    <xf numFmtId="0" fontId="1" fillId="0" borderId="2" xfId="18" applyBorder="1">
      <alignment/>
      <protection/>
    </xf>
    <xf numFmtId="0" fontId="1" fillId="0" borderId="0" xfId="18" applyBorder="1">
      <alignment/>
      <protection/>
    </xf>
    <xf numFmtId="0" fontId="1" fillId="0" borderId="3" xfId="18" applyBorder="1">
      <alignment/>
      <protection/>
    </xf>
    <xf numFmtId="172" fontId="1" fillId="0" borderId="4" xfId="18" applyNumberFormat="1" applyBorder="1">
      <alignment/>
      <protection/>
    </xf>
    <xf numFmtId="0" fontId="7" fillId="0" borderId="0" xfId="18" applyFont="1">
      <alignment/>
      <protection/>
    </xf>
    <xf numFmtId="10" fontId="1" fillId="0" borderId="0" xfId="18" applyNumberFormat="1" applyAlignment="1">
      <alignment horizontal="left"/>
      <protection/>
    </xf>
    <xf numFmtId="10" fontId="1" fillId="0" borderId="0" xfId="18" applyNumberFormat="1">
      <alignment/>
      <protection/>
    </xf>
    <xf numFmtId="3" fontId="4" fillId="0" borderId="0" xfId="18" applyNumberFormat="1" applyFont="1" applyFill="1" applyBorder="1" applyAlignment="1">
      <alignment horizontal="right"/>
      <protection/>
    </xf>
    <xf numFmtId="10" fontId="1" fillId="0" borderId="0" xfId="18" applyNumberFormat="1" applyAlignment="1">
      <alignment horizontal="center"/>
      <protection/>
    </xf>
    <xf numFmtId="9" fontId="1" fillId="0" borderId="0" xfId="18" applyNumberFormat="1" applyAlignment="1">
      <alignment horizontal="right"/>
      <protection/>
    </xf>
    <xf numFmtId="10" fontId="1" fillId="0" borderId="0" xfId="18" applyNumberFormat="1" applyAlignment="1">
      <alignment horizontal="right"/>
      <protection/>
    </xf>
    <xf numFmtId="0" fontId="7" fillId="0" borderId="3" xfId="18" applyFont="1" applyBorder="1">
      <alignment/>
      <protection/>
    </xf>
    <xf numFmtId="10" fontId="1" fillId="0" borderId="0" xfId="18" applyNumberFormat="1" applyFont="1">
      <alignment/>
      <protection/>
    </xf>
    <xf numFmtId="10" fontId="1" fillId="0" borderId="0" xfId="18" applyNumberFormat="1" applyFont="1" applyAlignment="1">
      <alignment horizontal="left"/>
      <protection/>
    </xf>
    <xf numFmtId="0" fontId="1" fillId="0" borderId="0" xfId="18" applyAlignment="1">
      <alignment horizontal="center"/>
      <protection/>
    </xf>
    <xf numFmtId="0" fontId="1" fillId="0" borderId="0" xfId="18" applyFont="1">
      <alignment/>
      <protection/>
    </xf>
    <xf numFmtId="0" fontId="1" fillId="0" borderId="1" xfId="18" applyBorder="1">
      <alignment/>
      <protection/>
    </xf>
    <xf numFmtId="172" fontId="1" fillId="0" borderId="0" xfId="18" applyNumberFormat="1">
      <alignment/>
      <protection/>
    </xf>
    <xf numFmtId="172" fontId="1" fillId="0" borderId="0" xfId="18" applyNumberFormat="1" applyBorder="1">
      <alignment/>
      <protection/>
    </xf>
    <xf numFmtId="0" fontId="1" fillId="0" borderId="0" xfId="18" applyFont="1" applyFill="1" applyBorder="1">
      <alignment/>
      <protection/>
    </xf>
    <xf numFmtId="0" fontId="1" fillId="0" borderId="0" xfId="18" applyFill="1" applyBorder="1">
      <alignment/>
      <protection/>
    </xf>
    <xf numFmtId="172" fontId="1" fillId="0" borderId="0" xfId="18" applyNumberFormat="1" applyFill="1" applyBorder="1">
      <alignment/>
      <protection/>
    </xf>
    <xf numFmtId="0" fontId="1" fillId="0" borderId="1" xfId="18" applyFont="1" applyBorder="1">
      <alignment/>
      <protection/>
    </xf>
    <xf numFmtId="10" fontId="1" fillId="0" borderId="0" xfId="18" applyNumberFormat="1" applyBorder="1" applyAlignment="1">
      <alignment horizontal="left"/>
      <protection/>
    </xf>
    <xf numFmtId="0" fontId="1" fillId="0" borderId="5" xfId="18" applyFont="1" applyBorder="1">
      <alignment/>
      <protection/>
    </xf>
    <xf numFmtId="0" fontId="1" fillId="0" borderId="6" xfId="18" applyBorder="1">
      <alignment/>
      <protection/>
    </xf>
    <xf numFmtId="3" fontId="1" fillId="0" borderId="0" xfId="18" applyNumberFormat="1" applyFill="1" applyBorder="1" applyAlignment="1">
      <alignment horizontal="right"/>
      <protection/>
    </xf>
    <xf numFmtId="0" fontId="1" fillId="0" borderId="0" xfId="18" applyAlignment="1">
      <alignment horizontal="right"/>
      <protection/>
    </xf>
    <xf numFmtId="0" fontId="1" fillId="0" borderId="0" xfId="18" applyFill="1">
      <alignment/>
      <protection/>
    </xf>
    <xf numFmtId="0" fontId="1" fillId="2" borderId="1" xfId="18" applyFont="1" applyFill="1" applyBorder="1">
      <alignment/>
      <protection/>
    </xf>
    <xf numFmtId="0" fontId="1" fillId="2" borderId="2" xfId="18" applyFill="1" applyBorder="1">
      <alignment/>
      <protection/>
    </xf>
    <xf numFmtId="172" fontId="1" fillId="2" borderId="1" xfId="18" applyNumberFormat="1" applyFill="1" applyBorder="1">
      <alignment/>
      <protection/>
    </xf>
    <xf numFmtId="0" fontId="1" fillId="2" borderId="5" xfId="18" applyFont="1" applyFill="1" applyBorder="1">
      <alignment/>
      <protection/>
    </xf>
    <xf numFmtId="0" fontId="1" fillId="2" borderId="6" xfId="18" applyFill="1" applyBorder="1">
      <alignment/>
      <protection/>
    </xf>
    <xf numFmtId="0" fontId="1" fillId="2" borderId="5" xfId="18" applyFill="1" applyBorder="1">
      <alignment/>
      <protection/>
    </xf>
    <xf numFmtId="0" fontId="1" fillId="2" borderId="3" xfId="18" applyFill="1" applyBorder="1">
      <alignment/>
      <protection/>
    </xf>
    <xf numFmtId="172" fontId="1" fillId="2" borderId="4" xfId="18" applyNumberFormat="1" applyFill="1" applyBorder="1">
      <alignment/>
      <protection/>
    </xf>
    <xf numFmtId="0" fontId="8" fillId="0" borderId="0" xfId="18" applyFont="1">
      <alignment/>
      <protection/>
    </xf>
    <xf numFmtId="0" fontId="1" fillId="0" borderId="0" xfId="18" applyFont="1" applyAlignment="1">
      <alignment horizontal="left"/>
      <protection/>
    </xf>
    <xf numFmtId="4" fontId="1" fillId="0" borderId="0" xfId="18" applyNumberFormat="1" applyBorder="1">
      <alignment/>
      <protection/>
    </xf>
    <xf numFmtId="3" fontId="1" fillId="0" borderId="0" xfId="18" applyNumberFormat="1" applyFill="1" applyBorder="1">
      <alignment/>
      <protection/>
    </xf>
    <xf numFmtId="4" fontId="1" fillId="0" borderId="0" xfId="18" applyNumberFormat="1">
      <alignment/>
      <protection/>
    </xf>
    <xf numFmtId="3" fontId="9" fillId="0" borderId="0" xfId="18" applyNumberFormat="1" applyFont="1" applyFill="1" applyBorder="1" applyAlignment="1">
      <alignment horizontal="left"/>
      <protection/>
    </xf>
    <xf numFmtId="0" fontId="1" fillId="0" borderId="1" xfId="18" applyFont="1" applyFill="1" applyBorder="1">
      <alignment/>
      <protection/>
    </xf>
    <xf numFmtId="0" fontId="1" fillId="0" borderId="2" xfId="18" applyFill="1" applyBorder="1">
      <alignment/>
      <protection/>
    </xf>
    <xf numFmtId="0" fontId="1" fillId="0" borderId="3" xfId="18" applyFont="1" applyFill="1" applyBorder="1">
      <alignment/>
      <protection/>
    </xf>
    <xf numFmtId="172" fontId="1" fillId="0" borderId="4" xfId="18" applyNumberFormat="1" applyFill="1" applyBorder="1">
      <alignment/>
      <protection/>
    </xf>
    <xf numFmtId="10" fontId="1" fillId="0" borderId="0" xfId="18" applyNumberFormat="1" applyBorder="1">
      <alignment/>
      <protection/>
    </xf>
    <xf numFmtId="172" fontId="1" fillId="0" borderId="2" xfId="18" applyNumberFormat="1" applyFill="1" applyBorder="1">
      <alignment/>
      <protection/>
    </xf>
    <xf numFmtId="10" fontId="5" fillId="0" borderId="0" xfId="18" applyNumberFormat="1" applyFont="1">
      <alignment/>
      <protection/>
    </xf>
    <xf numFmtId="10" fontId="5" fillId="0" borderId="0" xfId="18" applyNumberFormat="1" applyFont="1" applyAlignment="1">
      <alignment horizontal="center"/>
      <protection/>
    </xf>
    <xf numFmtId="10" fontId="5" fillId="0" borderId="0" xfId="18" applyNumberFormat="1" applyFont="1" applyAlignment="1">
      <alignment horizontal="left"/>
      <protection/>
    </xf>
    <xf numFmtId="0" fontId="1" fillId="3" borderId="1" xfId="18" applyFill="1" applyBorder="1">
      <alignment/>
      <protection/>
    </xf>
    <xf numFmtId="0" fontId="1" fillId="3" borderId="2" xfId="18" applyFill="1" applyBorder="1">
      <alignment/>
      <protection/>
    </xf>
    <xf numFmtId="0" fontId="1" fillId="0" borderId="0" xfId="18" applyNumberFormat="1">
      <alignment/>
      <protection/>
    </xf>
    <xf numFmtId="0" fontId="1" fillId="3" borderId="5" xfId="18" applyFill="1" applyBorder="1">
      <alignment/>
      <protection/>
    </xf>
    <xf numFmtId="172" fontId="1" fillId="3" borderId="6" xfId="18" applyNumberFormat="1" applyFill="1" applyBorder="1">
      <alignment/>
      <protection/>
    </xf>
    <xf numFmtId="0" fontId="1" fillId="3" borderId="1" xfId="18" applyFont="1" applyFill="1" applyBorder="1">
      <alignment/>
      <protection/>
    </xf>
    <xf numFmtId="10" fontId="6" fillId="0" borderId="0" xfId="18" applyNumberFormat="1" applyFont="1">
      <alignment/>
      <protection/>
    </xf>
    <xf numFmtId="10" fontId="6" fillId="0" borderId="0" xfId="18" applyNumberFormat="1" applyFont="1" applyAlignment="1">
      <alignment horizontal="center"/>
      <protection/>
    </xf>
    <xf numFmtId="10" fontId="6" fillId="0" borderId="0" xfId="18" applyNumberFormat="1" applyFont="1" applyAlignment="1">
      <alignment horizontal="left"/>
      <protection/>
    </xf>
    <xf numFmtId="0" fontId="1" fillId="3" borderId="5" xfId="18" applyFont="1" applyFill="1" applyBorder="1">
      <alignment/>
      <protection/>
    </xf>
    <xf numFmtId="172" fontId="1" fillId="3" borderId="4" xfId="18" applyNumberFormat="1" applyFill="1" applyBorder="1">
      <alignment/>
      <protection/>
    </xf>
    <xf numFmtId="0" fontId="1" fillId="3" borderId="3" xfId="18" applyFill="1" applyBorder="1">
      <alignment/>
      <protection/>
    </xf>
    <xf numFmtId="178" fontId="6" fillId="0" borderId="0" xfId="18" applyNumberFormat="1" applyFont="1">
      <alignment/>
      <protection/>
    </xf>
    <xf numFmtId="10" fontId="6" fillId="0" borderId="0" xfId="18" applyNumberFormat="1" applyFont="1" applyAlignment="1">
      <alignment horizontal="right"/>
      <protection/>
    </xf>
    <xf numFmtId="10" fontId="1" fillId="0" borderId="0" xfId="18" applyNumberFormat="1" applyFont="1" applyAlignment="1">
      <alignment horizontal="center"/>
      <protection/>
    </xf>
    <xf numFmtId="0" fontId="1" fillId="4" borderId="5" xfId="18" applyFont="1" applyFill="1" applyBorder="1">
      <alignment/>
      <protection/>
    </xf>
    <xf numFmtId="0" fontId="1" fillId="4" borderId="6" xfId="18" applyFill="1" applyBorder="1">
      <alignment/>
      <protection/>
    </xf>
    <xf numFmtId="0" fontId="1" fillId="4" borderId="5" xfId="18" applyFill="1" applyBorder="1">
      <alignment/>
      <protection/>
    </xf>
    <xf numFmtId="3" fontId="1" fillId="4" borderId="6" xfId="18" applyNumberFormat="1" applyFont="1" applyFill="1" applyBorder="1">
      <alignment/>
      <protection/>
    </xf>
    <xf numFmtId="3" fontId="1" fillId="4" borderId="6" xfId="18" applyNumberFormat="1" applyFill="1" applyBorder="1">
      <alignment/>
      <protection/>
    </xf>
    <xf numFmtId="3" fontId="1" fillId="4" borderId="6" xfId="18" applyNumberFormat="1" applyFont="1" applyFill="1" applyBorder="1">
      <alignment/>
      <protection/>
    </xf>
    <xf numFmtId="178" fontId="6" fillId="0" borderId="0" xfId="18" applyNumberFormat="1" applyFont="1" applyAlignment="1">
      <alignment horizontal="left"/>
      <protection/>
    </xf>
    <xf numFmtId="3" fontId="7" fillId="0" borderId="0" xfId="18" applyNumberFormat="1" applyFont="1">
      <alignment/>
      <protection/>
    </xf>
    <xf numFmtId="0" fontId="7" fillId="0" borderId="0" xfId="18" applyFont="1" applyAlignment="1">
      <alignment horizontal="left"/>
      <protection/>
    </xf>
    <xf numFmtId="0" fontId="7" fillId="0" borderId="0" xfId="18" applyFont="1" applyAlignment="1">
      <alignment horizontal="right"/>
      <protection/>
    </xf>
    <xf numFmtId="178" fontId="7" fillId="0" borderId="0" xfId="18" applyNumberFormat="1" applyFont="1">
      <alignment/>
      <protection/>
    </xf>
    <xf numFmtId="172" fontId="7" fillId="0" borderId="0" xfId="18" applyNumberFormat="1" applyFont="1" applyAlignment="1">
      <alignment horizontal="center"/>
      <protection/>
    </xf>
    <xf numFmtId="0" fontId="1" fillId="0" borderId="0" xfId="18" applyFont="1" applyBorder="1">
      <alignment/>
      <protection/>
    </xf>
    <xf numFmtId="172" fontId="7" fillId="0" borderId="0" xfId="18" applyNumberFormat="1" applyFont="1">
      <alignment/>
      <protection/>
    </xf>
    <xf numFmtId="178" fontId="7" fillId="0" borderId="0" xfId="18" applyNumberFormat="1" applyFont="1" applyAlignment="1">
      <alignment horizontal="center"/>
      <protection/>
    </xf>
    <xf numFmtId="172" fontId="7" fillId="0" borderId="0" xfId="18" applyNumberFormat="1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10" fontId="7" fillId="0" borderId="0" xfId="18" applyNumberFormat="1" applyFont="1" applyAlignment="1">
      <alignment/>
      <protection/>
    </xf>
    <xf numFmtId="10" fontId="1" fillId="0" borderId="0" xfId="18" applyNumberFormat="1" applyBorder="1" applyAlignment="1">
      <alignment horizontal="center"/>
      <protection/>
    </xf>
    <xf numFmtId="3" fontId="11" fillId="0" borderId="0" xfId="18" applyNumberFormat="1" applyFont="1">
      <alignment/>
      <protection/>
    </xf>
    <xf numFmtId="0" fontId="7" fillId="3" borderId="7" xfId="18" applyFont="1" applyFill="1" applyBorder="1">
      <alignment/>
      <protection/>
    </xf>
    <xf numFmtId="0" fontId="7" fillId="3" borderId="8" xfId="18" applyFont="1" applyFill="1" applyBorder="1">
      <alignment/>
      <protection/>
    </xf>
    <xf numFmtId="0" fontId="1" fillId="3" borderId="9" xfId="18" applyFill="1" applyBorder="1">
      <alignment/>
      <protection/>
    </xf>
    <xf numFmtId="3" fontId="1" fillId="3" borderId="10" xfId="18" applyNumberFormat="1" applyFont="1" applyFill="1" applyBorder="1">
      <alignment/>
      <protection/>
    </xf>
    <xf numFmtId="172" fontId="7" fillId="3" borderId="11" xfId="18" applyNumberFormat="1" applyFont="1" applyFill="1" applyBorder="1">
      <alignment/>
      <protection/>
    </xf>
    <xf numFmtId="0" fontId="1" fillId="3" borderId="12" xfId="18" applyFill="1" applyBorder="1">
      <alignment/>
      <protection/>
    </xf>
    <xf numFmtId="0" fontId="1" fillId="4" borderId="2" xfId="18" applyFill="1" applyBorder="1">
      <alignment/>
      <protection/>
    </xf>
    <xf numFmtId="0" fontId="1" fillId="4" borderId="3" xfId="18" applyFill="1" applyBorder="1">
      <alignment/>
      <protection/>
    </xf>
    <xf numFmtId="0" fontId="1" fillId="4" borderId="4" xfId="18" applyFill="1" applyBorder="1">
      <alignment/>
      <protection/>
    </xf>
    <xf numFmtId="2" fontId="1" fillId="4" borderId="3" xfId="18" applyNumberFormat="1" applyFill="1" applyBorder="1">
      <alignment/>
      <protection/>
    </xf>
    <xf numFmtId="0" fontId="7" fillId="4" borderId="1" xfId="18" applyFont="1" applyFill="1" applyBorder="1">
      <alignment/>
      <protection/>
    </xf>
    <xf numFmtId="0" fontId="1" fillId="0" borderId="0" xfId="18" applyFont="1">
      <alignment/>
      <protection/>
    </xf>
    <xf numFmtId="0" fontId="4" fillId="0" borderId="0" xfId="18" applyFont="1">
      <alignment/>
      <protection/>
    </xf>
    <xf numFmtId="0" fontId="13" fillId="4" borderId="5" xfId="18" applyFont="1" applyFill="1" applyBorder="1">
      <alignment/>
      <protection/>
    </xf>
    <xf numFmtId="0" fontId="13" fillId="4" borderId="6" xfId="18" applyFont="1" applyFill="1" applyBorder="1">
      <alignment/>
      <protection/>
    </xf>
    <xf numFmtId="0" fontId="3" fillId="0" borderId="0" xfId="18" applyFont="1" applyAlignment="1">
      <alignment horizontal="center"/>
      <protection/>
    </xf>
    <xf numFmtId="14" fontId="12" fillId="0" borderId="0" xfId="18" applyNumberFormat="1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172" fontId="7" fillId="0" borderId="0" xfId="18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18" applyNumberFormat="1" applyFont="1" applyAlignment="1">
      <alignment horizontal="left"/>
      <protection/>
    </xf>
    <xf numFmtId="172" fontId="7" fillId="0" borderId="0" xfId="18" applyNumberFormat="1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" fillId="0" borderId="13" xfId="18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1" fillId="0" borderId="0" xfId="18" applyFont="1" applyAlignment="1">
      <alignment horizontal="center"/>
      <protection/>
    </xf>
    <xf numFmtId="172" fontId="1" fillId="0" borderId="0" xfId="18" applyNumberForma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172" fontId="10" fillId="0" borderId="0" xfId="0" applyNumberFormat="1" applyFont="1" applyAlignment="1">
      <alignment horizontal="center"/>
    </xf>
    <xf numFmtId="0" fontId="3" fillId="0" borderId="0" xfId="18" applyFont="1">
      <alignment/>
      <protection/>
    </xf>
    <xf numFmtId="3" fontId="1" fillId="0" borderId="0" xfId="18" applyNumberFormat="1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Percent" xfId="17"/>
    <cellStyle name="Standard_Berechnung gebührenfähige Gemeinkosten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13</xdr:row>
      <xdr:rowOff>0</xdr:rowOff>
    </xdr:from>
    <xdr:to>
      <xdr:col>13</xdr:col>
      <xdr:colOff>371475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172700" y="2571750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16</xdr:row>
      <xdr:rowOff>152400</xdr:rowOff>
    </xdr:from>
    <xdr:to>
      <xdr:col>11</xdr:col>
      <xdr:colOff>895350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553325" y="320992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29</xdr:row>
      <xdr:rowOff>9525</xdr:rowOff>
    </xdr:from>
    <xdr:to>
      <xdr:col>10</xdr:col>
      <xdr:colOff>66675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448550" y="51720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17</xdr:row>
      <xdr:rowOff>0</xdr:rowOff>
    </xdr:from>
    <xdr:to>
      <xdr:col>15</xdr:col>
      <xdr:colOff>9525</xdr:colOff>
      <xdr:row>25</xdr:row>
      <xdr:rowOff>19050</xdr:rowOff>
    </xdr:to>
    <xdr:sp>
      <xdr:nvSpPr>
        <xdr:cNvPr id="4" name="Line 4"/>
        <xdr:cNvSpPr>
          <a:spLocks/>
        </xdr:cNvSpPr>
      </xdr:nvSpPr>
      <xdr:spPr>
        <a:xfrm>
          <a:off x="12906375" y="32194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1009650</xdr:colOff>
      <xdr:row>27</xdr:row>
      <xdr:rowOff>152400</xdr:rowOff>
    </xdr:from>
    <xdr:to>
      <xdr:col>15</xdr:col>
      <xdr:colOff>0</xdr:colOff>
      <xdr:row>37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2887325" y="4991100"/>
          <a:ext cx="95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7</xdr:row>
      <xdr:rowOff>0</xdr:rowOff>
    </xdr:from>
    <xdr:to>
      <xdr:col>7</xdr:col>
      <xdr:colOff>933450</xdr:colOff>
      <xdr:row>11</xdr:row>
      <xdr:rowOff>9525</xdr:rowOff>
    </xdr:to>
    <xdr:sp>
      <xdr:nvSpPr>
        <xdr:cNvPr id="6" name="Line 6"/>
        <xdr:cNvSpPr>
          <a:spLocks/>
        </xdr:cNvSpPr>
      </xdr:nvSpPr>
      <xdr:spPr>
        <a:xfrm>
          <a:off x="5419725" y="15335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9525</xdr:rowOff>
    </xdr:from>
    <xdr:to>
      <xdr:col>10</xdr:col>
      <xdr:colOff>19050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5695950" y="2581275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7</xdr:row>
      <xdr:rowOff>0</xdr:rowOff>
    </xdr:from>
    <xdr:to>
      <xdr:col>14</xdr:col>
      <xdr:colOff>714375</xdr:colOff>
      <xdr:row>11</xdr:row>
      <xdr:rowOff>9525</xdr:rowOff>
    </xdr:to>
    <xdr:sp>
      <xdr:nvSpPr>
        <xdr:cNvPr id="8" name="Line 8"/>
        <xdr:cNvSpPr>
          <a:spLocks/>
        </xdr:cNvSpPr>
      </xdr:nvSpPr>
      <xdr:spPr>
        <a:xfrm>
          <a:off x="12592050" y="15335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</xdr:row>
      <xdr:rowOff>0</xdr:rowOff>
    </xdr:from>
    <xdr:to>
      <xdr:col>13</xdr:col>
      <xdr:colOff>257175</xdr:colOff>
      <xdr:row>10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029325" y="1533525"/>
          <a:ext cx="495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7</xdr:row>
      <xdr:rowOff>19050</xdr:rowOff>
    </xdr:from>
    <xdr:to>
      <xdr:col>14</xdr:col>
      <xdr:colOff>514350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181725" y="1552575"/>
          <a:ext cx="6210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22</xdr:row>
      <xdr:rowOff>152400</xdr:rowOff>
    </xdr:from>
    <xdr:to>
      <xdr:col>10</xdr:col>
      <xdr:colOff>66675</xdr:colOff>
      <xdr:row>24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448550" y="4181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13</xdr:row>
      <xdr:rowOff>0</xdr:rowOff>
    </xdr:from>
    <xdr:to>
      <xdr:col>15</xdr:col>
      <xdr:colOff>323850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12515850" y="2571750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33</xdr:row>
      <xdr:rowOff>0</xdr:rowOff>
    </xdr:from>
    <xdr:to>
      <xdr:col>9</xdr:col>
      <xdr:colOff>790575</xdr:colOff>
      <xdr:row>34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867400" y="5810250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14" name="Line 14"/>
        <xdr:cNvSpPr>
          <a:spLocks/>
        </xdr:cNvSpPr>
      </xdr:nvSpPr>
      <xdr:spPr>
        <a:xfrm>
          <a:off x="7610475" y="5810250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46</xdr:row>
      <xdr:rowOff>0</xdr:rowOff>
    </xdr:from>
    <xdr:to>
      <xdr:col>7</xdr:col>
      <xdr:colOff>981075</xdr:colOff>
      <xdr:row>46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5457825" y="79152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44</xdr:row>
      <xdr:rowOff>152400</xdr:rowOff>
    </xdr:from>
    <xdr:to>
      <xdr:col>12</xdr:col>
      <xdr:colOff>85725</xdr:colOff>
      <xdr:row>46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9515475" y="77438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36</xdr:row>
      <xdr:rowOff>152400</xdr:rowOff>
    </xdr:from>
    <xdr:to>
      <xdr:col>7</xdr:col>
      <xdr:colOff>971550</xdr:colOff>
      <xdr:row>38</xdr:row>
      <xdr:rowOff>0</xdr:rowOff>
    </xdr:to>
    <xdr:sp>
      <xdr:nvSpPr>
        <xdr:cNvPr id="17" name="Line 17"/>
        <xdr:cNvSpPr>
          <a:spLocks/>
        </xdr:cNvSpPr>
      </xdr:nvSpPr>
      <xdr:spPr>
        <a:xfrm>
          <a:off x="5457825" y="6448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41</xdr:row>
      <xdr:rowOff>0</xdr:rowOff>
    </xdr:from>
    <xdr:to>
      <xdr:col>7</xdr:col>
      <xdr:colOff>971550</xdr:colOff>
      <xdr:row>41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5457825" y="7105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37</xdr:row>
      <xdr:rowOff>9525</xdr:rowOff>
    </xdr:from>
    <xdr:to>
      <xdr:col>12</xdr:col>
      <xdr:colOff>95250</xdr:colOff>
      <xdr:row>37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9525000" y="6467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41</xdr:row>
      <xdr:rowOff>0</xdr:rowOff>
    </xdr:from>
    <xdr:to>
      <xdr:col>12</xdr:col>
      <xdr:colOff>95250</xdr:colOff>
      <xdr:row>42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9525000" y="7105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42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2896850" y="7105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rkalkulation%202011%20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K2011"/>
      <sheetName val="Schema2011"/>
      <sheetName val="Nebenerträge"/>
      <sheetName val="Zinsaufteilung"/>
      <sheetName val="Direkte Kosten"/>
    </sheetNames>
    <sheetDataSet>
      <sheetData sheetId="0">
        <row r="70">
          <cell r="C70">
            <v>5500000</v>
          </cell>
          <cell r="E70">
            <v>550000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117"/>
  <dimension ref="A1:R65"/>
  <sheetViews>
    <sheetView tabSelected="1" workbookViewId="0" topLeftCell="A22">
      <selection activeCell="F40" sqref="F40"/>
    </sheetView>
  </sheetViews>
  <sheetFormatPr defaultColWidth="11.5546875" defaultRowHeight="15"/>
  <cols>
    <col min="1" max="1" width="14.4453125" style="2" customWidth="1"/>
    <col min="2" max="2" width="5.77734375" style="2" customWidth="1"/>
    <col min="3" max="3" width="2.77734375" style="2" customWidth="1"/>
    <col min="4" max="4" width="8.88671875" style="2" customWidth="1"/>
    <col min="5" max="5" width="2.6640625" style="2" customWidth="1"/>
    <col min="6" max="7" width="8.88671875" style="2" customWidth="1"/>
    <col min="8" max="8" width="13.77734375" style="2" customWidth="1"/>
    <col min="9" max="9" width="9.99609375" style="2" customWidth="1"/>
    <col min="10" max="10" width="9.99609375" style="2" bestFit="1" customWidth="1"/>
    <col min="11" max="11" width="12.4453125" style="2" customWidth="1"/>
    <col min="12" max="12" width="11.4453125" style="2" customWidth="1"/>
    <col min="13" max="13" width="15.10546875" style="2" customWidth="1"/>
    <col min="14" max="14" width="13.4453125" style="2" customWidth="1"/>
    <col min="15" max="15" width="11.88671875" style="2" customWidth="1"/>
    <col min="16" max="16" width="11.21484375" style="2" customWidth="1"/>
    <col min="17" max="17" width="10.5546875" style="2" customWidth="1"/>
    <col min="18" max="18" width="9.10546875" style="2" bestFit="1" customWidth="1"/>
    <col min="19" max="16384" width="8.88671875" style="2" customWidth="1"/>
  </cols>
  <sheetData>
    <row r="1" spans="1:1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8" customHeight="1">
      <c r="A2" s="110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" customHeight="1">
      <c r="A3" s="109" t="s">
        <v>62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8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7" ht="18">
      <c r="A5" s="123"/>
      <c r="B5" s="104"/>
      <c r="C5" s="104"/>
      <c r="D5" s="104"/>
      <c r="E5" s="104"/>
      <c r="F5" s="104"/>
      <c r="G5" s="105"/>
    </row>
    <row r="6" spans="1:16" ht="18">
      <c r="A6" s="123"/>
      <c r="B6" s="104"/>
      <c r="C6" s="104"/>
      <c r="D6" s="104"/>
      <c r="E6" s="104"/>
      <c r="F6" s="104"/>
      <c r="G6" s="105"/>
      <c r="H6" s="5" t="s">
        <v>0</v>
      </c>
      <c r="I6" s="6"/>
      <c r="J6" s="7"/>
      <c r="L6" s="92">
        <f>D10+D11</f>
        <v>84208100</v>
      </c>
      <c r="O6" s="5" t="s">
        <v>1</v>
      </c>
      <c r="P6" s="6"/>
    </row>
    <row r="7" spans="1:16" ht="18">
      <c r="A7" s="123"/>
      <c r="B7" s="104"/>
      <c r="C7" s="104"/>
      <c r="D7" s="104"/>
      <c r="E7" s="104"/>
      <c r="F7" s="104"/>
      <c r="G7" s="105"/>
      <c r="H7" s="8" t="s">
        <v>2</v>
      </c>
      <c r="I7" s="9">
        <f>D10</f>
        <v>43144072</v>
      </c>
      <c r="J7" s="7"/>
      <c r="O7" s="8" t="s">
        <v>2</v>
      </c>
      <c r="P7" s="9">
        <f>D11</f>
        <v>41064028</v>
      </c>
    </row>
    <row r="8" spans="1:13" ht="12.75">
      <c r="A8" s="104"/>
      <c r="B8" s="104"/>
      <c r="C8" s="104"/>
      <c r="D8" s="104"/>
      <c r="E8" s="104"/>
      <c r="F8" s="104"/>
      <c r="G8" s="105"/>
      <c r="K8" s="11">
        <f>F39</f>
        <v>0.5686</v>
      </c>
      <c r="M8" s="12">
        <f>D42</f>
        <v>0.9097</v>
      </c>
    </row>
    <row r="9" spans="1:15" ht="12.75">
      <c r="A9" s="104"/>
      <c r="B9" s="104"/>
      <c r="C9" s="104"/>
      <c r="D9" s="124"/>
      <c r="E9" s="104"/>
      <c r="F9" s="104"/>
      <c r="G9" s="105"/>
      <c r="H9" s="14"/>
      <c r="O9" s="15"/>
    </row>
    <row r="10" spans="1:15" ht="12.75">
      <c r="A10" s="104" t="s">
        <v>0</v>
      </c>
      <c r="B10" s="104"/>
      <c r="C10" s="104"/>
      <c r="D10" s="124">
        <v>43144072</v>
      </c>
      <c r="E10" s="104" t="s">
        <v>4</v>
      </c>
      <c r="F10" s="104"/>
      <c r="G10" s="105"/>
      <c r="H10" s="14">
        <f>D39</f>
        <v>0.4314</v>
      </c>
      <c r="J10" s="11"/>
      <c r="M10" s="16"/>
      <c r="O10" s="14">
        <f>F42</f>
        <v>0.0903</v>
      </c>
    </row>
    <row r="11" spans="1:7" ht="12.75">
      <c r="A11" s="104" t="s">
        <v>1</v>
      </c>
      <c r="B11" s="104"/>
      <c r="C11" s="104"/>
      <c r="D11" s="124">
        <v>41064028</v>
      </c>
      <c r="E11" s="104" t="s">
        <v>4</v>
      </c>
      <c r="F11" s="104"/>
      <c r="G11" s="105"/>
    </row>
    <row r="12" spans="1:15" ht="18">
      <c r="A12" s="104" t="s">
        <v>5</v>
      </c>
      <c r="B12" s="104"/>
      <c r="C12" s="104"/>
      <c r="D12" s="124">
        <f>-('[1]VK2011'!C70)</f>
        <v>-5500000</v>
      </c>
      <c r="E12" s="104" t="s">
        <v>4</v>
      </c>
      <c r="F12" s="104"/>
      <c r="G12" s="105"/>
      <c r="H12" s="5" t="s">
        <v>6</v>
      </c>
      <c r="I12" s="6"/>
      <c r="N12" s="5" t="s">
        <v>7</v>
      </c>
      <c r="O12" s="6"/>
    </row>
    <row r="13" spans="1:15" ht="12.75">
      <c r="A13" s="104" t="s">
        <v>8</v>
      </c>
      <c r="B13" s="104"/>
      <c r="C13" s="104"/>
      <c r="D13" s="124">
        <f>-('[1]VK2011'!E70)</f>
        <v>-550000</v>
      </c>
      <c r="E13" s="104" t="s">
        <v>4</v>
      </c>
      <c r="F13" s="104"/>
      <c r="G13" s="105"/>
      <c r="H13" s="17" t="s">
        <v>9</v>
      </c>
      <c r="I13" s="9">
        <f>D10*D39+P7*D42</f>
        <v>55968298.9324</v>
      </c>
      <c r="N13" s="17" t="s">
        <v>9</v>
      </c>
      <c r="O13" s="9">
        <f>D11*F42+D10*F39</f>
        <v>28239801.0676</v>
      </c>
    </row>
    <row r="14" spans="1:17" ht="12.75" customHeight="1">
      <c r="A14" s="104" t="s">
        <v>10</v>
      </c>
      <c r="B14" s="104"/>
      <c r="C14" s="104"/>
      <c r="D14" s="104"/>
      <c r="E14" s="104"/>
      <c r="F14" s="104"/>
      <c r="G14" s="105"/>
      <c r="M14" s="18">
        <f>D45</f>
        <v>0.7079628459294729</v>
      </c>
      <c r="N14" s="117"/>
      <c r="O14" s="118"/>
      <c r="P14" s="19">
        <f>F45</f>
        <v>0.2920371540705271</v>
      </c>
      <c r="Q14" s="20"/>
    </row>
    <row r="15" spans="1:15" ht="12.75" customHeight="1">
      <c r="A15" s="104" t="s">
        <v>11</v>
      </c>
      <c r="B15" s="104"/>
      <c r="C15" s="104"/>
      <c r="D15" s="124">
        <v>590000</v>
      </c>
      <c r="E15" s="104" t="s">
        <v>4</v>
      </c>
      <c r="F15" s="104"/>
      <c r="G15" s="105"/>
      <c r="N15" s="119"/>
      <c r="O15" s="112"/>
    </row>
    <row r="16" spans="1:16" ht="12.75">
      <c r="A16" s="104" t="s">
        <v>56</v>
      </c>
      <c r="B16" s="104"/>
      <c r="C16" s="104"/>
      <c r="D16" s="124">
        <v>1300000</v>
      </c>
      <c r="E16" s="104" t="s">
        <v>4</v>
      </c>
      <c r="F16" s="104"/>
      <c r="G16" s="105"/>
      <c r="L16" s="22" t="s">
        <v>12</v>
      </c>
      <c r="M16" s="6"/>
      <c r="O16" s="28" t="s">
        <v>61</v>
      </c>
      <c r="P16" s="6"/>
    </row>
    <row r="17" spans="1:18" ht="12.75">
      <c r="A17" s="104" t="s">
        <v>13</v>
      </c>
      <c r="B17" s="104"/>
      <c r="C17" s="104"/>
      <c r="D17" s="104"/>
      <c r="E17" s="104"/>
      <c r="F17" s="104"/>
      <c r="G17" s="105"/>
      <c r="I17" s="14">
        <f>D48</f>
        <v>0.736802802290754</v>
      </c>
      <c r="L17" s="8"/>
      <c r="M17" s="9">
        <f>O13*M14</f>
        <v>19992729.932300262</v>
      </c>
      <c r="O17" s="8"/>
      <c r="P17" s="9">
        <f>O13*P14</f>
        <v>8247071.135299738</v>
      </c>
      <c r="R17" s="23"/>
    </row>
    <row r="18" spans="1:17" ht="12.75">
      <c r="A18" s="104" t="s">
        <v>14</v>
      </c>
      <c r="B18" s="104"/>
      <c r="C18" s="104"/>
      <c r="D18" s="104"/>
      <c r="E18" s="104"/>
      <c r="F18" s="104"/>
      <c r="G18" s="105"/>
      <c r="L18" s="7"/>
      <c r="M18" s="24"/>
      <c r="P18" s="7"/>
      <c r="Q18" s="24"/>
    </row>
    <row r="19" spans="1:17" ht="12.75">
      <c r="A19" s="104" t="s">
        <v>15</v>
      </c>
      <c r="B19" s="104"/>
      <c r="C19" s="104"/>
      <c r="D19" s="124">
        <v>420616</v>
      </c>
      <c r="E19" s="104" t="s">
        <v>4</v>
      </c>
      <c r="F19" s="104"/>
      <c r="G19" s="105"/>
      <c r="J19" s="25"/>
      <c r="K19" s="26"/>
      <c r="L19" s="12">
        <f>F48</f>
        <v>0.2631971977092461</v>
      </c>
      <c r="M19" s="24"/>
      <c r="P19" s="7"/>
      <c r="Q19" s="24"/>
    </row>
    <row r="20" spans="1:17" ht="12.75">
      <c r="A20" s="104" t="s">
        <v>16</v>
      </c>
      <c r="B20" s="104"/>
      <c r="C20" s="104"/>
      <c r="D20" s="124">
        <f>-2300000</f>
        <v>-2300000</v>
      </c>
      <c r="E20" s="104" t="s">
        <v>4</v>
      </c>
      <c r="F20" s="104"/>
      <c r="G20" s="105"/>
      <c r="J20" s="25"/>
      <c r="K20" s="27"/>
      <c r="L20" s="7"/>
      <c r="M20" s="24"/>
      <c r="P20" s="7"/>
      <c r="Q20" s="24"/>
    </row>
    <row r="21" spans="1:17" ht="12.75">
      <c r="A21" s="104" t="s">
        <v>17</v>
      </c>
      <c r="B21" s="104"/>
      <c r="C21" s="104"/>
      <c r="D21" s="104"/>
      <c r="E21" s="104"/>
      <c r="F21" s="104"/>
      <c r="G21" s="105"/>
      <c r="I21" s="12"/>
      <c r="J21" s="28" t="s">
        <v>18</v>
      </c>
      <c r="K21" s="6"/>
      <c r="L21" s="29"/>
      <c r="M21" s="24"/>
      <c r="P21" s="7"/>
      <c r="Q21" s="24"/>
    </row>
    <row r="22" spans="1:14" ht="12.75">
      <c r="A22" s="104" t="s">
        <v>57</v>
      </c>
      <c r="B22" s="104"/>
      <c r="C22" s="104"/>
      <c r="D22" s="104"/>
      <c r="E22" s="104"/>
      <c r="F22" s="104"/>
      <c r="G22" s="105"/>
      <c r="J22" s="30" t="s">
        <v>19</v>
      </c>
      <c r="K22" s="31"/>
      <c r="M22" s="7"/>
      <c r="N22" s="7"/>
    </row>
    <row r="23" spans="1:13" ht="12.75">
      <c r="A23" s="10" t="s">
        <v>3</v>
      </c>
      <c r="B23" s="104"/>
      <c r="C23" s="104"/>
      <c r="D23" s="124">
        <v>48384</v>
      </c>
      <c r="E23" s="104" t="s">
        <v>4</v>
      </c>
      <c r="F23" s="104"/>
      <c r="I23" s="26"/>
      <c r="J23" s="8"/>
      <c r="K23" s="9">
        <f>I13+M17</f>
        <v>75961028.86470026</v>
      </c>
      <c r="L23" s="26"/>
      <c r="M23" s="26"/>
    </row>
    <row r="24" spans="1:13" ht="12.75">
      <c r="A24" s="21"/>
      <c r="D24" s="13"/>
      <c r="H24" s="26"/>
      <c r="I24" s="26"/>
      <c r="L24" s="26"/>
      <c r="M24" s="26"/>
    </row>
    <row r="25" spans="1:13" ht="12.75">
      <c r="A25" s="21" t="s">
        <v>20</v>
      </c>
      <c r="C25" s="32"/>
      <c r="D25" s="13">
        <v>35400000</v>
      </c>
      <c r="E25" s="7" t="s">
        <v>21</v>
      </c>
      <c r="H25" s="26"/>
      <c r="I25" s="27"/>
      <c r="L25" s="26"/>
      <c r="M25" s="26"/>
    </row>
    <row r="26" spans="2:16" ht="12.75">
      <c r="B26" s="32"/>
      <c r="C26" s="33"/>
      <c r="D26" s="33"/>
      <c r="F26" s="7"/>
      <c r="H26" s="34"/>
      <c r="I26" s="34"/>
      <c r="J26" s="35" t="s">
        <v>22</v>
      </c>
      <c r="K26" s="36"/>
      <c r="O26" s="37" t="s">
        <v>23</v>
      </c>
      <c r="P26" s="36"/>
    </row>
    <row r="27" spans="1:16" ht="12.75">
      <c r="A27" s="21" t="s">
        <v>26</v>
      </c>
      <c r="C27" s="32"/>
      <c r="D27" s="13">
        <v>31400000</v>
      </c>
      <c r="E27" s="2" t="s">
        <v>27</v>
      </c>
      <c r="I27" s="26"/>
      <c r="J27" s="38" t="s">
        <v>24</v>
      </c>
      <c r="K27" s="39"/>
      <c r="L27" s="7"/>
      <c r="M27" s="7"/>
      <c r="O27" s="40" t="s">
        <v>25</v>
      </c>
      <c r="P27" s="39"/>
    </row>
    <row r="28" spans="1:16" ht="12.75">
      <c r="A28" s="43"/>
      <c r="B28" s="32"/>
      <c r="C28" s="33"/>
      <c r="D28" s="44" t="s">
        <v>29</v>
      </c>
      <c r="I28" s="27"/>
      <c r="J28" s="38" t="s">
        <v>28</v>
      </c>
      <c r="K28" s="39"/>
      <c r="L28" s="7"/>
      <c r="M28" s="24"/>
      <c r="O28" s="41"/>
      <c r="P28" s="42">
        <f>D13</f>
        <v>-550000</v>
      </c>
    </row>
    <row r="29" spans="6:17" ht="12.75">
      <c r="F29" s="46"/>
      <c r="J29" s="41"/>
      <c r="K29" s="42">
        <f>D12</f>
        <v>-5500000</v>
      </c>
      <c r="L29" s="24"/>
      <c r="M29" s="45"/>
      <c r="P29" s="24"/>
      <c r="Q29" s="7"/>
    </row>
    <row r="30" spans="1:13" ht="12.75">
      <c r="A30" s="21" t="s">
        <v>30</v>
      </c>
      <c r="C30" s="32"/>
      <c r="D30" s="13">
        <v>12952610</v>
      </c>
      <c r="E30" s="46" t="s">
        <v>27</v>
      </c>
      <c r="M30" s="47"/>
    </row>
    <row r="31" spans="1:13" ht="12.75">
      <c r="A31" s="43"/>
      <c r="C31" s="32"/>
      <c r="D31" s="48" t="s">
        <v>31</v>
      </c>
      <c r="I31" s="12"/>
      <c r="L31" s="11"/>
      <c r="M31" s="47"/>
    </row>
    <row r="32" spans="9:12" ht="12.75">
      <c r="I32" s="12"/>
      <c r="J32" s="49" t="s">
        <v>32</v>
      </c>
      <c r="K32" s="50"/>
      <c r="L32" s="11"/>
    </row>
    <row r="33" spans="10:11" ht="12.75">
      <c r="J33" s="51"/>
      <c r="K33" s="52">
        <f>K23+K29</f>
        <v>70461028.86470026</v>
      </c>
    </row>
    <row r="34" spans="8:13" ht="12.75">
      <c r="H34" s="26"/>
      <c r="I34" s="11">
        <f>D48</f>
        <v>0.736802802290754</v>
      </c>
      <c r="L34" s="53">
        <f>F48</f>
        <v>0.2631971977092461</v>
      </c>
      <c r="M34" s="26"/>
    </row>
    <row r="35" spans="8:13" ht="12.75">
      <c r="H35" s="26"/>
      <c r="M35" s="26"/>
    </row>
    <row r="36" spans="1:16" ht="12.75">
      <c r="A36" s="10" t="s">
        <v>33</v>
      </c>
      <c r="H36" s="49" t="s">
        <v>34</v>
      </c>
      <c r="I36" s="54"/>
      <c r="L36" s="28" t="s">
        <v>35</v>
      </c>
      <c r="M36" s="6"/>
      <c r="O36" s="85"/>
      <c r="P36" s="7"/>
    </row>
    <row r="37" spans="8:16" ht="12.75">
      <c r="H37" s="8"/>
      <c r="I37" s="52">
        <f>K33*I34</f>
        <v>51915883.51980086</v>
      </c>
      <c r="L37" s="8"/>
      <c r="M37" s="9">
        <f>(K33*L34)</f>
        <v>18545145.34489941</v>
      </c>
      <c r="O37" s="7"/>
      <c r="P37" s="27"/>
    </row>
    <row r="38" ht="12.75">
      <c r="A38" s="21" t="s">
        <v>37</v>
      </c>
    </row>
    <row r="39" spans="1:16" ht="12.75">
      <c r="A39" s="21" t="s">
        <v>38</v>
      </c>
      <c r="D39" s="55">
        <v>0.4314</v>
      </c>
      <c r="E39" s="56" t="s">
        <v>39</v>
      </c>
      <c r="F39" s="57">
        <v>0.5686</v>
      </c>
      <c r="H39" s="28" t="s">
        <v>58</v>
      </c>
      <c r="I39" s="6"/>
      <c r="L39" s="28" t="s">
        <v>60</v>
      </c>
      <c r="M39" s="6"/>
      <c r="O39" s="28" t="s">
        <v>36</v>
      </c>
      <c r="P39" s="6"/>
    </row>
    <row r="40" spans="8:16" ht="12.75">
      <c r="H40" s="30" t="s">
        <v>59</v>
      </c>
      <c r="I40" s="31"/>
      <c r="L40" s="30"/>
      <c r="M40" s="31"/>
      <c r="O40" s="30"/>
      <c r="P40" s="31"/>
    </row>
    <row r="41" spans="1:16" ht="12.75">
      <c r="A41" s="21" t="s">
        <v>40</v>
      </c>
      <c r="H41" s="8"/>
      <c r="I41" s="52">
        <f>D15+D16</f>
        <v>1890000</v>
      </c>
      <c r="L41" s="8"/>
      <c r="M41" s="52">
        <f>D19+D20</f>
        <v>-1879384</v>
      </c>
      <c r="O41" s="8"/>
      <c r="P41" s="52">
        <f>D23</f>
        <v>48384</v>
      </c>
    </row>
    <row r="42" spans="1:17" ht="12.75">
      <c r="A42" s="21" t="s">
        <v>41</v>
      </c>
      <c r="B42" s="3"/>
      <c r="C42" s="3"/>
      <c r="D42" s="55">
        <v>0.9097</v>
      </c>
      <c r="E42" s="56" t="s">
        <v>39</v>
      </c>
      <c r="F42" s="57">
        <v>0.0903</v>
      </c>
      <c r="J42" s="7"/>
      <c r="N42" s="7"/>
      <c r="Q42" s="7"/>
    </row>
    <row r="43" spans="8:17" ht="12.75">
      <c r="H43" s="58" t="s">
        <v>34</v>
      </c>
      <c r="I43" s="59"/>
      <c r="J43" s="7"/>
      <c r="N43" s="7"/>
      <c r="Q43" s="7"/>
    </row>
    <row r="44" spans="1:17" ht="12.75">
      <c r="A44" s="2" t="s">
        <v>42</v>
      </c>
      <c r="B44" s="60"/>
      <c r="C44" s="60"/>
      <c r="D44" s="11"/>
      <c r="E44" s="12"/>
      <c r="F44" s="12"/>
      <c r="H44" s="61"/>
      <c r="I44" s="62">
        <f>I37+I41</f>
        <v>53805883.51980086</v>
      </c>
      <c r="J44" s="7"/>
      <c r="L44" s="63" t="s">
        <v>35</v>
      </c>
      <c r="M44" s="59"/>
      <c r="N44" s="7"/>
      <c r="O44" s="58" t="s">
        <v>43</v>
      </c>
      <c r="P44" s="59"/>
      <c r="Q44" s="7"/>
    </row>
    <row r="45" spans="1:17" ht="12.75">
      <c r="A45" s="21" t="s">
        <v>44</v>
      </c>
      <c r="D45" s="64">
        <f>D27/(D27+D30)</f>
        <v>0.7079628459294729</v>
      </c>
      <c r="E45" s="65" t="s">
        <v>39</v>
      </c>
      <c r="F45" s="66">
        <f>D30/(D27+D30)</f>
        <v>0.2920371540705271</v>
      </c>
      <c r="H45" s="67" t="s">
        <v>45</v>
      </c>
      <c r="I45" s="68">
        <v>-47270</v>
      </c>
      <c r="J45" s="7"/>
      <c r="L45" s="69"/>
      <c r="M45" s="68">
        <f>M37+M41</f>
        <v>16665761.344899409</v>
      </c>
      <c r="N45" s="7"/>
      <c r="O45" s="69"/>
      <c r="P45" s="68">
        <f>P17+P28+P41</f>
        <v>7745455.135299738</v>
      </c>
      <c r="Q45" s="7"/>
    </row>
    <row r="46" spans="4:17" ht="12.75">
      <c r="D46" s="12"/>
      <c r="E46" s="12"/>
      <c r="F46" s="12"/>
      <c r="H46" s="69"/>
      <c r="I46" s="68">
        <f>I44+I45</f>
        <v>53758613.51980086</v>
      </c>
      <c r="J46" s="7"/>
      <c r="N46" s="7"/>
      <c r="Q46" s="7"/>
    </row>
    <row r="47" spans="1:17" ht="13.5" thickBot="1">
      <c r="A47" s="21" t="s">
        <v>46</v>
      </c>
      <c r="C47" s="4"/>
      <c r="D47" s="64"/>
      <c r="E47" s="12"/>
      <c r="F47" s="12"/>
      <c r="J47" s="7"/>
      <c r="N47" s="7"/>
      <c r="Q47" s="7"/>
    </row>
    <row r="48" spans="1:16" ht="12.75">
      <c r="A48" s="21" t="s">
        <v>47</v>
      </c>
      <c r="B48" s="70"/>
      <c r="C48" s="4"/>
      <c r="D48" s="71">
        <f>I13/(I13+M17)</f>
        <v>0.736802802290754</v>
      </c>
      <c r="E48" s="72" t="s">
        <v>39</v>
      </c>
      <c r="F48" s="66">
        <f>M17/(I13+M17)</f>
        <v>0.2631971977092461</v>
      </c>
      <c r="H48" s="103" t="s">
        <v>48</v>
      </c>
      <c r="I48" s="99"/>
      <c r="L48" s="103" t="s">
        <v>49</v>
      </c>
      <c r="M48" s="99"/>
      <c r="O48" s="93" t="s">
        <v>52</v>
      </c>
      <c r="P48" s="94"/>
    </row>
    <row r="49" spans="8:16" ht="12.75">
      <c r="H49" s="73" t="s">
        <v>50</v>
      </c>
      <c r="I49" s="74"/>
      <c r="L49" s="75" t="s">
        <v>51</v>
      </c>
      <c r="M49" s="76">
        <f>D27</f>
        <v>31400000</v>
      </c>
      <c r="O49" s="95"/>
      <c r="P49" s="96"/>
    </row>
    <row r="50" spans="8:16" ht="13.5" thickBot="1">
      <c r="H50" s="73" t="s">
        <v>53</v>
      </c>
      <c r="I50" s="77">
        <f>D25</f>
        <v>35400000</v>
      </c>
      <c r="L50" s="75"/>
      <c r="M50" s="74"/>
      <c r="O50" s="97">
        <f>I44+M45+P45</f>
        <v>78217100</v>
      </c>
      <c r="P50" s="98"/>
    </row>
    <row r="51" spans="1:13" ht="12.75">
      <c r="A51" s="10"/>
      <c r="H51" s="73"/>
      <c r="I51" s="78"/>
      <c r="L51" s="106">
        <f>M45/M49</f>
        <v>0.5307567307292805</v>
      </c>
      <c r="M51" s="107"/>
    </row>
    <row r="52" spans="8:13" ht="12.75">
      <c r="H52" s="106">
        <f>I46/I50</f>
        <v>1.5186049016892897</v>
      </c>
      <c r="I52" s="107"/>
      <c r="L52" s="102">
        <f>ROUND(L51,2)</f>
        <v>0.53</v>
      </c>
      <c r="M52" s="101" t="s">
        <v>54</v>
      </c>
    </row>
    <row r="53" spans="2:9" ht="12.75">
      <c r="B53" s="70"/>
      <c r="C53" s="4"/>
      <c r="D53" s="79"/>
      <c r="H53" s="100">
        <f>ROUND(H52,2)</f>
        <v>1.52</v>
      </c>
      <c r="I53" s="101" t="s">
        <v>55</v>
      </c>
    </row>
    <row r="55" spans="2:16" ht="12.75">
      <c r="B55" s="70"/>
      <c r="C55" s="4"/>
      <c r="D55" s="4"/>
      <c r="F55" s="10"/>
      <c r="G55" s="10"/>
      <c r="H55" s="111"/>
      <c r="I55" s="111"/>
      <c r="J55" s="80"/>
      <c r="K55" s="80"/>
      <c r="L55" s="111"/>
      <c r="M55" s="120"/>
      <c r="N55" s="80"/>
      <c r="O55" s="86"/>
      <c r="P55" s="86"/>
    </row>
    <row r="56" spans="1:16" ht="12.75" customHeight="1">
      <c r="A56" s="10"/>
      <c r="B56" s="90"/>
      <c r="C56" s="114"/>
      <c r="D56" s="114"/>
      <c r="E56" s="1"/>
      <c r="F56" s="10"/>
      <c r="J56" s="111"/>
      <c r="K56" s="122"/>
      <c r="O56" s="82"/>
      <c r="P56" s="80"/>
    </row>
    <row r="57" spans="8:16" ht="12.75">
      <c r="H57" s="53"/>
      <c r="J57" s="111"/>
      <c r="K57" s="111"/>
      <c r="M57" s="91"/>
      <c r="O57" s="80"/>
      <c r="P57" s="80"/>
    </row>
    <row r="58" spans="1:4" ht="15">
      <c r="A58" s="10"/>
      <c r="B58" s="111"/>
      <c r="C58" s="111"/>
      <c r="D58" s="112"/>
    </row>
    <row r="59" spans="1:15" ht="15">
      <c r="A59" s="10"/>
      <c r="B59" s="111"/>
      <c r="C59" s="111"/>
      <c r="D59" s="113"/>
      <c r="H59" s="24"/>
      <c r="J59" s="121"/>
      <c r="K59" s="112"/>
      <c r="L59" s="81"/>
      <c r="M59" s="86"/>
      <c r="O59" s="81"/>
    </row>
    <row r="60" spans="1:16" ht="15">
      <c r="A60" s="10"/>
      <c r="B60" s="111"/>
      <c r="C60" s="111"/>
      <c r="D60" s="112"/>
      <c r="H60" s="83"/>
      <c r="I60" s="87"/>
      <c r="L60" s="81"/>
      <c r="M60" s="86"/>
      <c r="O60" s="81"/>
      <c r="P60" s="86"/>
    </row>
    <row r="61" spans="1:9" ht="15.75">
      <c r="A61" s="10"/>
      <c r="H61" s="115"/>
      <c r="I61" s="116"/>
    </row>
    <row r="62" spans="1:9" ht="15.75">
      <c r="A62" s="10"/>
      <c r="H62" s="115"/>
      <c r="I62" s="116"/>
    </row>
    <row r="63" spans="11:12" ht="12.75">
      <c r="K63" s="84"/>
      <c r="L63" s="84"/>
    </row>
    <row r="65" spans="8:9" ht="15.75">
      <c r="H65" s="88"/>
      <c r="I65" s="89"/>
    </row>
  </sheetData>
  <mergeCells count="16">
    <mergeCell ref="H62:I62"/>
    <mergeCell ref="N14:O14"/>
    <mergeCell ref="N15:O15"/>
    <mergeCell ref="L55:M55"/>
    <mergeCell ref="H61:I61"/>
    <mergeCell ref="J59:K59"/>
    <mergeCell ref="H55:I55"/>
    <mergeCell ref="J56:K56"/>
    <mergeCell ref="J57:K57"/>
    <mergeCell ref="A4:P4"/>
    <mergeCell ref="A3:P3"/>
    <mergeCell ref="A2:P2"/>
    <mergeCell ref="B60:D60"/>
    <mergeCell ref="B59:D59"/>
    <mergeCell ref="B58:D58"/>
    <mergeCell ref="C56:D56"/>
  </mergeCells>
  <printOptions/>
  <pageMargins left="0.4330708661417323" right="0.1968503937007874" top="0.1968503937007874" bottom="0.15748031496062992" header="0.1968503937007874" footer="0.15748031496062992"/>
  <pageSetup horizontalDpi="600" verticalDpi="600" orientation="landscape" paperSize="9" scale="68" r:id="rId2"/>
  <headerFooter alignWithMargins="0">
    <oddHeader>&amp;RAnlage 4 zur GRDrs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u66a064</cp:lastModifiedBy>
  <cp:lastPrinted>2010-11-11T09:59:41Z</cp:lastPrinted>
  <dcterms:created xsi:type="dcterms:W3CDTF">2008-10-02T15:05:47Z</dcterms:created>
  <dcterms:modified xsi:type="dcterms:W3CDTF">2010-11-11T10:05:26Z</dcterms:modified>
  <cp:category/>
  <cp:version/>
  <cp:contentType/>
  <cp:contentStatus/>
</cp:coreProperties>
</file>