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120" yWindow="45" windowWidth="15180" windowHeight="8580"/>
  </bookViews>
  <sheets>
    <sheet name="VP_Ausgaben" sheetId="4" r:id="rId1"/>
  </sheets>
  <calcPr calcId="162913"/>
</workbook>
</file>

<file path=xl/calcChain.xml><?xml version="1.0" encoding="utf-8"?>
<calcChain xmlns="http://schemas.openxmlformats.org/spreadsheetml/2006/main">
  <c r="H17" i="4" l="1"/>
  <c r="G17" i="4"/>
  <c r="H33" i="4" l="1"/>
  <c r="H31" i="4"/>
  <c r="H29" i="4"/>
  <c r="H27" i="4"/>
  <c r="H23" i="4" l="1"/>
  <c r="F17" i="4"/>
  <c r="E17" i="4"/>
  <c r="D17" i="4" l="1"/>
  <c r="D19" i="4"/>
  <c r="E23" i="4" l="1"/>
  <c r="F23" i="4"/>
  <c r="G23" i="4"/>
  <c r="G45" i="4" s="1"/>
  <c r="E35" i="4"/>
  <c r="C65" i="4"/>
  <c r="C17" i="4"/>
  <c r="H60" i="4" l="1"/>
  <c r="G60" i="4"/>
  <c r="F60" i="4"/>
  <c r="E60" i="4"/>
  <c r="D60" i="4"/>
  <c r="C60" i="4"/>
  <c r="H35" i="4"/>
  <c r="H45" i="4" s="1"/>
  <c r="G35" i="4"/>
  <c r="F35" i="4"/>
  <c r="D35" i="4"/>
  <c r="C35" i="4"/>
  <c r="B35" i="4"/>
  <c r="D23" i="4"/>
  <c r="B23" i="4"/>
  <c r="B45" i="4" s="1"/>
  <c r="B67" i="4" s="1"/>
  <c r="C23" i="4"/>
  <c r="D45" i="4" l="1"/>
  <c r="D67" i="4" s="1"/>
  <c r="H67" i="4"/>
  <c r="G67" i="4"/>
  <c r="F45" i="4"/>
  <c r="F67" i="4" s="1"/>
  <c r="E45" i="4"/>
  <c r="E67" i="4" s="1"/>
  <c r="C45" i="4"/>
  <c r="C67" i="4" s="1"/>
</calcChain>
</file>

<file path=xl/sharedStrings.xml><?xml version="1.0" encoding="utf-8"?>
<sst xmlns="http://schemas.openxmlformats.org/spreadsheetml/2006/main" count="77" uniqueCount="45">
  <si>
    <t>Eigenbetrieb Stadtentwässerung Stuttgart</t>
  </si>
  <si>
    <t xml:space="preserve"> 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</si>
  <si>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</si>
  <si>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</si>
  <si>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</si>
  <si>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</si>
  <si>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</si>
  <si>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</si>
  <si>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</si>
  <si>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</si>
  <si>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</si>
  <si>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</si>
  <si>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</si>
  <si>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</si>
  <si>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</si>
  <si>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</si>
  <si>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</si>
  <si>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</si>
  <si>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</si>
  <si>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Klärwerke gesamt</t>
  </si>
  <si>
    <t>Ämterpauschale</t>
  </si>
  <si>
    <t>Einrichtungen/Ausstattungen</t>
  </si>
  <si>
    <t>Ausgaben insgesamt</t>
  </si>
  <si>
    <t>Von Dritten getragene Investitionen</t>
  </si>
  <si>
    <t>Finanzierungsfehlbetrag Vorjahr</t>
  </si>
  <si>
    <t>Allgemeiner Bereich</t>
  </si>
  <si>
    <t>Abgänge von Zuschüssen</t>
  </si>
  <si>
    <t>und Beiträgen</t>
  </si>
  <si>
    <t>Tilgung Bankdarlehen</t>
  </si>
  <si>
    <t>Jahres-
abschluss</t>
  </si>
  <si>
    <t>Finanzierungsbedarf</t>
  </si>
  <si>
    <t>Tilgung städtische Darlehen</t>
  </si>
  <si>
    <t>Einnahmenüberdeckung</t>
  </si>
  <si>
    <r>
      <t xml:space="preserve">Bauzeitzinsen </t>
    </r>
    <r>
      <rPr>
        <sz val="12"/>
        <rFont val="Arial"/>
        <family val="2"/>
      </rPr>
      <t>(aufgelöst auf Projekte)</t>
    </r>
  </si>
  <si>
    <r>
      <t>Investitionen SES insgesamt</t>
    </r>
    <r>
      <rPr>
        <vertAlign val="superscript"/>
        <sz val="12"/>
        <rFont val="Arial"/>
        <family val="2"/>
      </rPr>
      <t xml:space="preserve"> </t>
    </r>
  </si>
  <si>
    <t>Auflösungen von langfristigen</t>
  </si>
  <si>
    <t xml:space="preserve">Auflösungen von Zuschüssen </t>
  </si>
  <si>
    <t>Veränderungen Anlagenvorräte</t>
  </si>
  <si>
    <t>Kredittilgungen</t>
  </si>
  <si>
    <t>und Beiträgen **</t>
  </si>
  <si>
    <t xml:space="preserve">  ** Abgänge aus Übergabe der Vorfluterpauschalen an den Stadthaushalt</t>
  </si>
  <si>
    <t>Rückstellungen *</t>
  </si>
  <si>
    <t xml:space="preserve">  * Auflösung von Rückstellungen Pensions- und Beihilferückstellungen </t>
  </si>
  <si>
    <t xml:space="preserve">Prognose
</t>
  </si>
  <si>
    <t>Finanzierungsplan 2022 bis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</si>
</sst>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13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8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03">
    <xf numFmtId="0" fontId="0" fillId="0" borderId="0" xfId="0"/>
    <xf numFmtId="0" fontId="7" fillId="0" borderId="0" xfId="1"/>
    <xf numFmtId="0" fontId="7" fillId="2" borderId="0" xfId="1" applyFill="1"/>
    <xf numFmtId="0" fontId="7" fillId="2" borderId="5" xfId="1" applyFill="1" applyBorder="1"/>
    <xf numFmtId="3" fontId="7" fillId="2" borderId="2" xfId="1" applyNumberFormat="1" applyFill="1" applyBorder="1" applyAlignment="1">
      <alignment horizontal="right"/>
    </xf>
    <xf numFmtId="3" fontId="3" fillId="2" borderId="2" xfId="1" applyNumberFormat="1" applyFont="1" applyFill="1" applyBorder="1" applyAlignment="1">
      <alignment horizontal="right"/>
    </xf>
    <xf numFmtId="0" fontId="4" fillId="2" borderId="5" xfId="1" applyFont="1" applyFill="1" applyBorder="1"/>
    <xf numFmtId="0" fontId="7" fillId="2" borderId="5" xfId="1" applyFill="1" applyBorder="1" applyAlignment="1">
      <alignment horizontal="left"/>
    </xf>
    <xf numFmtId="0" fontId="7" fillId="2" borderId="5" xfId="1" applyFont="1" applyFill="1" applyBorder="1"/>
    <xf numFmtId="0" fontId="7" fillId="2" borderId="8" xfId="1" applyFill="1" applyBorder="1"/>
    <xf numFmtId="3" fontId="7" fillId="2" borderId="8" xfId="1" applyNumberFormat="1" applyFill="1" applyBorder="1" applyAlignment="1">
      <alignment horizontal="right"/>
    </xf>
    <xf numFmtId="3" fontId="3" fillId="2" borderId="8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0" fontId="4" fillId="2" borderId="0" xfId="1" applyFont="1" applyFill="1"/>
    <xf numFmtId="0" fontId="4" fillId="0" borderId="0" xfId="1" applyFont="1"/>
    <xf numFmtId="0" fontId="7" fillId="0" borderId="0" xfId="1" applyFill="1"/>
    <xf numFmtId="0" fontId="7" fillId="2" borderId="9" xfId="1" applyFill="1" applyBorder="1"/>
    <xf numFmtId="3" fontId="4" fillId="2" borderId="10" xfId="1" applyNumberFormat="1" applyFont="1" applyFill="1" applyBorder="1" applyAlignment="1">
      <alignment horizontal="right"/>
    </xf>
    <xf numFmtId="3" fontId="4" fillId="2" borderId="11" xfId="1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right"/>
    </xf>
    <xf numFmtId="3" fontId="7" fillId="2" borderId="10" xfId="1" applyNumberFormat="1" applyFill="1" applyBorder="1" applyAlignment="1">
      <alignment horizontal="right"/>
    </xf>
    <xf numFmtId="3" fontId="7" fillId="2" borderId="11" xfId="1" applyNumberFormat="1" applyFill="1" applyBorder="1" applyAlignment="1">
      <alignment horizontal="right"/>
    </xf>
    <xf numFmtId="0" fontId="4" fillId="2" borderId="4" xfId="1" applyFont="1" applyFill="1" applyBorder="1"/>
    <xf numFmtId="0" fontId="4" fillId="2" borderId="2" xfId="1" applyFont="1" applyFill="1" applyBorder="1"/>
    <xf numFmtId="0" fontId="4" fillId="2" borderId="2" xfId="1" applyFont="1" applyFill="1" applyBorder="1" applyAlignment="1">
      <alignment horizontal="left"/>
    </xf>
    <xf numFmtId="0" fontId="4" fillId="2" borderId="2" xfId="1" quotePrefix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4" xfId="1" quotePrefix="1" applyFont="1" applyFill="1" applyBorder="1" applyAlignment="1">
      <alignment horizontal="left"/>
    </xf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4" fillId="2" borderId="4" xfId="1" applyNumberFormat="1" applyFont="1" applyFill="1" applyBorder="1"/>
    <xf numFmtId="0" fontId="4" fillId="2" borderId="13" xfId="1" applyFont="1" applyFill="1" applyBorder="1" applyAlignment="1">
      <alignment horizontal="left" vertical="center"/>
    </xf>
    <xf numFmtId="3" fontId="4" fillId="2" borderId="14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7" fillId="2" borderId="0" xfId="1" applyFill="1" applyBorder="1" applyAlignment="1">
      <alignment horizontal="left"/>
    </xf>
    <xf numFmtId="164" fontId="7" fillId="2" borderId="0" xfId="1" applyNumberFormat="1" applyFill="1" applyBorder="1" applyProtection="1"/>
    <xf numFmtId="164" fontId="3" fillId="2" borderId="0" xfId="1" applyNumberFormat="1" applyFont="1" applyFill="1" applyBorder="1" applyProtection="1"/>
    <xf numFmtId="0" fontId="7" fillId="0" borderId="0" xfId="1" applyBorder="1" applyAlignment="1">
      <alignment horizontal="left"/>
    </xf>
    <xf numFmtId="164" fontId="7" fillId="0" borderId="0" xfId="1" applyNumberFormat="1" applyBorder="1" applyProtection="1"/>
    <xf numFmtId="0" fontId="7" fillId="0" borderId="0" xfId="1" applyBorder="1"/>
    <xf numFmtId="4" fontId="7" fillId="0" borderId="0" xfId="1" applyNumberFormat="1"/>
    <xf numFmtId="4" fontId="7" fillId="0" borderId="0" xfId="1" applyNumberFormat="1" applyBorder="1"/>
    <xf numFmtId="0" fontId="7" fillId="0" borderId="0" xfId="1" applyAlignment="1">
      <alignment horizontal="left"/>
    </xf>
    <xf numFmtId="3" fontId="4" fillId="3" borderId="14" xfId="1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horizontal="left"/>
    </xf>
    <xf numFmtId="3" fontId="4" fillId="2" borderId="7" xfId="1" applyNumberFormat="1" applyFont="1" applyFill="1" applyBorder="1" applyAlignment="1">
      <alignment horizontal="right"/>
    </xf>
    <xf numFmtId="3" fontId="3" fillId="2" borderId="7" xfId="1" applyNumberFormat="1" applyFont="1" applyFill="1" applyBorder="1" applyAlignment="1">
      <alignment horizontal="right"/>
    </xf>
    <xf numFmtId="3" fontId="3" fillId="3" borderId="2" xfId="1" applyNumberFormat="1" applyFont="1" applyFill="1" applyBorder="1" applyAlignment="1">
      <alignment horizontal="right"/>
    </xf>
    <xf numFmtId="3" fontId="3" fillId="3" borderId="8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7" xfId="1" applyNumberFormat="1" applyFont="1" applyFill="1" applyBorder="1" applyAlignment="1">
      <alignment horizontal="right"/>
    </xf>
    <xf numFmtId="3" fontId="3" fillId="3" borderId="7" xfId="1" applyNumberFormat="1" applyFont="1" applyFill="1" applyBorder="1" applyAlignment="1">
      <alignment horizontal="right"/>
    </xf>
    <xf numFmtId="0" fontId="7" fillId="0" borderId="0" xfId="1" applyProtection="1">
      <protection locked="0"/>
    </xf>
    <xf numFmtId="0" fontId="1" fillId="0" borderId="0" xfId="1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7" fillId="0" borderId="0" xfId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2" fillId="0" borderId="0" xfId="1" applyFont="1" applyBorder="1" applyAlignment="1" applyProtection="1">
      <alignment horizontal="centerContinuous"/>
      <protection locked="0"/>
    </xf>
    <xf numFmtId="0" fontId="7" fillId="0" borderId="0" xfId="1" applyFont="1" applyBorder="1" applyAlignment="1" applyProtection="1">
      <alignment horizontal="centerContinuous"/>
      <protection locked="0"/>
    </xf>
    <xf numFmtId="0" fontId="7" fillId="0" borderId="0" xfId="1" applyBorder="1" applyAlignment="1" applyProtection="1">
      <alignment horizontal="centerContinuous"/>
      <protection locked="0"/>
    </xf>
    <xf numFmtId="0" fontId="7" fillId="2" borderId="3" xfId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7" fillId="2" borderId="0" xfId="1" applyFill="1" applyProtection="1">
      <protection locked="0"/>
    </xf>
    <xf numFmtId="0" fontId="7" fillId="2" borderId="4" xfId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0" fontId="7" fillId="2" borderId="2" xfId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1" applyFont="1" applyFill="1" applyBorder="1" applyAlignment="1" applyProtection="1">
      <alignment horizontal="center" wrapText="1"/>
      <protection locked="0"/>
    </xf>
    <xf numFmtId="0" fontId="7" fillId="2" borderId="2" xfId="1" quotePrefix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3" borderId="2" xfId="1" quotePrefix="1" applyFont="1" applyFill="1" applyBorder="1" applyAlignment="1" applyProtection="1">
      <alignment horizontal="center"/>
      <protection locked="0"/>
    </xf>
    <xf numFmtId="0" fontId="4" fillId="2" borderId="2" xfId="1" quotePrefix="1" applyFont="1" applyFill="1" applyBorder="1" applyAlignment="1" applyProtection="1">
      <alignment horizontal="center"/>
      <protection locked="0"/>
    </xf>
    <xf numFmtId="0" fontId="7" fillId="2" borderId="5" xfId="1" applyFill="1" applyBorder="1" applyAlignment="1" applyProtection="1">
      <alignment horizontal="center"/>
      <protection locked="0"/>
    </xf>
    <xf numFmtId="0" fontId="8" fillId="2" borderId="2" xfId="1" applyFont="1" applyFill="1" applyBorder="1" applyAlignment="1" applyProtection="1">
      <alignment horizontal="center"/>
      <protection locked="0"/>
    </xf>
    <xf numFmtId="0" fontId="8" fillId="3" borderId="2" xfId="1" applyFont="1" applyFill="1" applyBorder="1" applyAlignment="1" applyProtection="1">
      <alignment horizontal="center"/>
      <protection locked="0"/>
    </xf>
    <xf numFmtId="0" fontId="7" fillId="2" borderId="6" xfId="1" applyFill="1" applyBorder="1" applyProtection="1">
      <protection locked="0"/>
    </xf>
    <xf numFmtId="0" fontId="7" fillId="2" borderId="7" xfId="1" applyFill="1" applyBorder="1" applyProtection="1">
      <protection locked="0"/>
    </xf>
    <xf numFmtId="0" fontId="4" fillId="2" borderId="16" xfId="1" applyFont="1" applyFill="1" applyBorder="1" applyProtection="1">
      <protection locked="0"/>
    </xf>
    <xf numFmtId="0" fontId="4" fillId="2" borderId="15" xfId="1" applyFont="1" applyFill="1" applyBorder="1" applyProtection="1">
      <protection locked="0"/>
    </xf>
    <xf numFmtId="0" fontId="4" fillId="3" borderId="15" xfId="1" applyFont="1" applyFill="1" applyBorder="1" applyProtection="1">
      <protection locked="0"/>
    </xf>
    <xf numFmtId="0" fontId="4" fillId="2" borderId="17" xfId="1" applyFont="1" applyFill="1" applyBorder="1" applyProtection="1">
      <protection locked="0"/>
    </xf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3" fontId="4" fillId="0" borderId="2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4" fillId="3" borderId="2" xfId="1" applyFont="1" applyFill="1" applyBorder="1" applyAlignment="1" applyProtection="1">
      <alignment horizontal="center" vertical="top"/>
      <protection locked="0"/>
    </xf>
    <xf numFmtId="3" fontId="3" fillId="2" borderId="11" xfId="1" applyNumberFormat="1" applyFont="1" applyFill="1" applyBorder="1" applyAlignment="1">
      <alignment horizontal="right"/>
    </xf>
    <xf numFmtId="0" fontId="4" fillId="2" borderId="10" xfId="1" applyFont="1" applyFill="1" applyBorder="1" applyProtection="1">
      <protection locked="0"/>
    </xf>
    <xf numFmtId="0" fontId="4" fillId="2" borderId="20" xfId="1" applyFont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5" xfId="1" applyFont="1" applyFill="1" applyBorder="1" applyProtection="1">
      <protection locked="0"/>
    </xf>
    <xf numFmtId="0" fontId="4" fillId="2" borderId="12" xfId="1" applyFont="1" applyFill="1" applyBorder="1" applyProtection="1">
      <protection locked="0"/>
    </xf>
    <xf numFmtId="3" fontId="11" fillId="2" borderId="2" xfId="1" applyNumberFormat="1" applyFont="1" applyFill="1" applyBorder="1" applyAlignment="1">
      <alignment horizontal="right"/>
    </xf>
    <xf numFmtId="3" fontId="12" fillId="2" borderId="2" xfId="1" applyNumberFormat="1" applyFont="1" applyFill="1" applyBorder="1" applyAlignment="1">
      <alignment horizontal="right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</cellXfs>
  <cellStyles count="3">
    <cellStyle name="Standard" xfId="0" builtinId="0"/>
    <cellStyle name="Standard_Ausgaben 1999 vor Tilgung NeuKr 2" xfId="1"/>
    <cellStyle name="Standard_VP 98  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95250</xdr:rowOff>
        </xdr:from>
        <xdr:to>
          <xdr:col>0</xdr:col>
          <xdr:colOff>1400175</xdr:colOff>
          <xdr:row>4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topLeftCell="A34" zoomScale="75" zoomScaleNormal="75" workbookViewId="0">
      <selection activeCell="G23" sqref="G23:H23"/>
    </sheetView>
  </sheetViews>
  <sheetFormatPr baseColWidth="10" defaultColWidth="12.6640625" defaultRowHeight="15"/>
  <cols>
    <col min="1" max="1" width="32.88671875" style="1" customWidth="1"/>
    <col min="2" max="2" width="15.77734375" style="1" hidden="1" customWidth="1"/>
    <col min="3" max="3" width="14" style="1" customWidth="1"/>
    <col min="4" max="4" width="14.88671875" style="1" bestFit="1" customWidth="1"/>
    <col min="5" max="5" width="13.33203125" style="1" customWidth="1"/>
    <col min="6" max="6" width="14.33203125" style="1" customWidth="1"/>
    <col min="7" max="7" width="14.44140625" style="1" customWidth="1"/>
    <col min="8" max="8" width="13.5546875" style="1" customWidth="1"/>
    <col min="9" max="16384" width="12.6640625" style="1"/>
  </cols>
  <sheetData>
    <row r="1" spans="1:9" s="53" customFormat="1">
      <c r="G1" s="54"/>
      <c r="H1" s="54"/>
    </row>
    <row r="2" spans="1:9" s="53" customFormat="1" ht="18">
      <c r="A2" s="55" t="s">
        <v>0</v>
      </c>
      <c r="B2" s="56"/>
      <c r="C2" s="56"/>
      <c r="D2" s="56"/>
      <c r="E2" s="56"/>
      <c r="F2" s="56"/>
      <c r="G2" s="56"/>
      <c r="H2" s="56"/>
    </row>
    <row r="3" spans="1:9" s="53" customFormat="1" ht="18">
      <c r="A3" s="55" t="s">
        <v>44</v>
      </c>
      <c r="B3" s="56"/>
      <c r="C3" s="56"/>
      <c r="D3" s="56"/>
      <c r="E3" s="56"/>
      <c r="F3" s="56"/>
      <c r="G3" s="56"/>
      <c r="H3" s="56"/>
    </row>
    <row r="4" spans="1:9" s="53" customFormat="1" ht="18">
      <c r="A4" s="57"/>
      <c r="B4" s="56"/>
      <c r="C4" s="56"/>
      <c r="D4" s="56"/>
      <c r="E4" s="56"/>
      <c r="F4" s="56"/>
      <c r="G4" s="56"/>
      <c r="H4" s="56"/>
    </row>
    <row r="5" spans="1:9" s="53" customFormat="1" ht="21.75" customHeight="1">
      <c r="A5" s="58" t="s">
        <v>1</v>
      </c>
      <c r="B5" s="59" t="s">
        <v>1</v>
      </c>
      <c r="C5" s="59"/>
      <c r="D5" s="59"/>
      <c r="E5" s="60"/>
      <c r="F5" s="60"/>
      <c r="G5" s="60"/>
      <c r="H5" s="60"/>
    </row>
    <row r="6" spans="1:9" s="53" customFormat="1" ht="15.75">
      <c r="A6" s="61"/>
      <c r="B6" s="62"/>
      <c r="C6" s="63"/>
      <c r="D6" s="63"/>
      <c r="E6" s="64"/>
      <c r="F6" s="64"/>
      <c r="G6" s="95"/>
      <c r="H6" s="96"/>
      <c r="I6" s="65"/>
    </row>
    <row r="7" spans="1:9" s="53" customFormat="1" ht="15.75">
      <c r="A7" s="66"/>
      <c r="B7" s="67" t="s">
        <v>2</v>
      </c>
      <c r="C7" s="68"/>
      <c r="D7" s="69"/>
      <c r="E7" s="70"/>
      <c r="F7" s="70"/>
      <c r="G7" s="101" t="s">
        <v>3</v>
      </c>
      <c r="H7" s="102"/>
      <c r="I7" s="65"/>
    </row>
    <row r="8" spans="1:9" s="53" customFormat="1" ht="31.5">
      <c r="A8" s="71" t="s">
        <v>30</v>
      </c>
      <c r="B8" s="72" t="s">
        <v>5</v>
      </c>
      <c r="C8" s="73" t="s">
        <v>29</v>
      </c>
      <c r="D8" s="74" t="s">
        <v>43</v>
      </c>
      <c r="E8" s="92" t="s">
        <v>2</v>
      </c>
      <c r="F8" s="92" t="s">
        <v>2</v>
      </c>
      <c r="G8" s="97"/>
      <c r="H8" s="98"/>
      <c r="I8" s="65"/>
    </row>
    <row r="9" spans="1:9" s="53" customFormat="1" ht="18">
      <c r="A9" s="71" t="s">
        <v>4</v>
      </c>
      <c r="B9" s="75">
        <v>2003</v>
      </c>
      <c r="C9" s="76">
        <v>2020</v>
      </c>
      <c r="D9" s="76">
        <v>2021</v>
      </c>
      <c r="E9" s="77">
        <v>2022</v>
      </c>
      <c r="F9" s="77">
        <v>2023</v>
      </c>
      <c r="G9" s="78">
        <v>2024</v>
      </c>
      <c r="H9" s="78">
        <v>2025</v>
      </c>
      <c r="I9" s="65"/>
    </row>
    <row r="10" spans="1:9" s="53" customFormat="1">
      <c r="A10" s="79" t="s">
        <v>6</v>
      </c>
      <c r="B10" s="72" t="s">
        <v>7</v>
      </c>
      <c r="C10" s="80" t="s">
        <v>7</v>
      </c>
      <c r="D10" s="80" t="s">
        <v>7</v>
      </c>
      <c r="E10" s="81" t="s">
        <v>7</v>
      </c>
      <c r="F10" s="81" t="s">
        <v>7</v>
      </c>
      <c r="G10" s="80" t="s">
        <v>7</v>
      </c>
      <c r="H10" s="80" t="s">
        <v>7</v>
      </c>
      <c r="I10" s="65"/>
    </row>
    <row r="11" spans="1:9" s="53" customFormat="1" ht="15.75">
      <c r="A11" s="82"/>
      <c r="B11" s="83"/>
      <c r="C11" s="84"/>
      <c r="D11" s="85"/>
      <c r="E11" s="86"/>
      <c r="F11" s="86"/>
      <c r="G11" s="87"/>
      <c r="H11" s="94"/>
      <c r="I11" s="65"/>
    </row>
    <row r="12" spans="1:9" ht="15" customHeight="1">
      <c r="A12" s="3"/>
      <c r="B12" s="4"/>
      <c r="C12" s="4"/>
      <c r="D12" s="5"/>
      <c r="E12" s="48"/>
      <c r="F12" s="48"/>
      <c r="G12" s="5"/>
      <c r="H12" s="5"/>
      <c r="I12" s="2"/>
    </row>
    <row r="13" spans="1:9" ht="15" customHeight="1">
      <c r="A13" s="6" t="s">
        <v>8</v>
      </c>
      <c r="B13" s="4"/>
      <c r="C13" s="4"/>
      <c r="D13" s="5"/>
      <c r="E13" s="48"/>
      <c r="F13" s="48"/>
      <c r="G13" s="5"/>
      <c r="H13" s="5"/>
      <c r="I13" s="2"/>
    </row>
    <row r="14" spans="1:9" ht="15" customHeight="1">
      <c r="A14" s="7"/>
      <c r="B14" s="4"/>
      <c r="C14" s="4"/>
      <c r="D14" s="5"/>
      <c r="E14" s="48"/>
      <c r="F14" s="48"/>
      <c r="G14" s="5"/>
      <c r="H14" s="5"/>
      <c r="I14" s="2"/>
    </row>
    <row r="15" spans="1:9" ht="15" customHeight="1">
      <c r="A15" s="8" t="s">
        <v>9</v>
      </c>
      <c r="B15" s="4">
        <v>920300</v>
      </c>
      <c r="C15" s="4">
        <v>1095700</v>
      </c>
      <c r="D15" s="5">
        <v>1033200</v>
      </c>
      <c r="E15" s="48">
        <v>829900</v>
      </c>
      <c r="F15" s="48">
        <v>1350000</v>
      </c>
      <c r="G15" s="5">
        <v>2250000</v>
      </c>
      <c r="H15" s="5">
        <v>2216600</v>
      </c>
      <c r="I15" s="2"/>
    </row>
    <row r="16" spans="1:9" ht="15" customHeight="1">
      <c r="A16" s="3"/>
      <c r="B16" s="4"/>
      <c r="C16" s="4"/>
      <c r="D16" s="5"/>
      <c r="E16" s="48"/>
      <c r="F16" s="48"/>
      <c r="G16" s="5"/>
      <c r="H16" s="5"/>
      <c r="I16" s="2"/>
    </row>
    <row r="17" spans="1:12" ht="15" customHeight="1">
      <c r="A17" s="8" t="s">
        <v>11</v>
      </c>
      <c r="B17" s="4">
        <v>4463600</v>
      </c>
      <c r="C17" s="4">
        <f>17016700+3400</f>
        <v>17020100</v>
      </c>
      <c r="D17" s="5">
        <f>23856000+25000</f>
        <v>23881000</v>
      </c>
      <c r="E17" s="48">
        <f>25863700+100000</f>
        <v>25963700</v>
      </c>
      <c r="F17" s="48">
        <f>28325000+100000</f>
        <v>28425000</v>
      </c>
      <c r="G17" s="5">
        <f>32983000+100000</f>
        <v>33083000</v>
      </c>
      <c r="H17" s="5">
        <f>33945000+100000</f>
        <v>34045000</v>
      </c>
      <c r="I17" s="2"/>
    </row>
    <row r="18" spans="1:12" ht="15" customHeight="1">
      <c r="A18" s="3"/>
      <c r="B18" s="4"/>
      <c r="C18" s="4"/>
      <c r="D18" s="5"/>
      <c r="E18" s="48"/>
      <c r="F18" s="48"/>
      <c r="G18" s="99"/>
      <c r="H18" s="99"/>
      <c r="I18" s="2"/>
    </row>
    <row r="19" spans="1:12" ht="15" customHeight="1">
      <c r="A19" s="8" t="s">
        <v>10</v>
      </c>
      <c r="B19" s="4">
        <v>7083900</v>
      </c>
      <c r="C19" s="4">
        <v>4940300</v>
      </c>
      <c r="D19" s="5">
        <f>7055300+740000</f>
        <v>7795300</v>
      </c>
      <c r="E19" s="48">
        <v>7465000</v>
      </c>
      <c r="F19" s="48">
        <v>4735000</v>
      </c>
      <c r="G19" s="5">
        <v>6870000</v>
      </c>
      <c r="H19" s="5">
        <v>6020000</v>
      </c>
      <c r="I19" s="2"/>
    </row>
    <row r="20" spans="1:12" ht="15" customHeight="1">
      <c r="A20" s="3"/>
      <c r="B20" s="4"/>
      <c r="C20" s="4"/>
      <c r="D20" s="5"/>
      <c r="E20" s="48"/>
      <c r="F20" s="48"/>
      <c r="G20" s="5"/>
      <c r="H20" s="5"/>
      <c r="I20" s="2"/>
    </row>
    <row r="21" spans="1:12" ht="15" customHeight="1">
      <c r="A21" s="8" t="s">
        <v>12</v>
      </c>
      <c r="B21" s="4">
        <v>2479800</v>
      </c>
      <c r="C21" s="4">
        <v>5325000</v>
      </c>
      <c r="D21" s="5">
        <v>3211200</v>
      </c>
      <c r="E21" s="48">
        <v>2670000</v>
      </c>
      <c r="F21" s="48">
        <v>2460000</v>
      </c>
      <c r="G21" s="5">
        <v>1350000</v>
      </c>
      <c r="H21" s="5">
        <v>1475000</v>
      </c>
      <c r="I21" s="2"/>
    </row>
    <row r="22" spans="1:12" ht="15" customHeight="1">
      <c r="A22" s="9"/>
      <c r="B22" s="10"/>
      <c r="C22" s="10"/>
      <c r="D22" s="11"/>
      <c r="E22" s="49"/>
      <c r="F22" s="49"/>
      <c r="G22" s="11"/>
      <c r="H22" s="11"/>
      <c r="I22" s="2"/>
    </row>
    <row r="23" spans="1:12" ht="15" customHeight="1">
      <c r="A23" s="6" t="s">
        <v>13</v>
      </c>
      <c r="B23" s="12">
        <f t="shared" ref="B23:G23" si="0">SUM(B15:B21)</f>
        <v>14947600</v>
      </c>
      <c r="C23" s="12">
        <f t="shared" si="0"/>
        <v>28381100</v>
      </c>
      <c r="D23" s="12">
        <f t="shared" si="0"/>
        <v>35920700</v>
      </c>
      <c r="E23" s="50">
        <f t="shared" si="0"/>
        <v>36928600</v>
      </c>
      <c r="F23" s="50">
        <f t="shared" si="0"/>
        <v>36970000</v>
      </c>
      <c r="G23" s="100">
        <f t="shared" si="0"/>
        <v>43553000</v>
      </c>
      <c r="H23" s="100">
        <f>SUM(H15:H21)</f>
        <v>43756600</v>
      </c>
      <c r="I23" s="2"/>
    </row>
    <row r="24" spans="1:12" ht="15" customHeight="1">
      <c r="A24" s="6"/>
      <c r="B24" s="4"/>
      <c r="C24" s="4"/>
      <c r="D24" s="5"/>
      <c r="E24" s="48"/>
      <c r="F24" s="48"/>
      <c r="G24" s="5"/>
      <c r="H24" s="5"/>
      <c r="I24" s="2"/>
    </row>
    <row r="25" spans="1:12" s="14" customFormat="1" ht="15" customHeight="1">
      <c r="A25" s="6" t="s">
        <v>14</v>
      </c>
      <c r="B25" s="12">
        <v>787400</v>
      </c>
      <c r="C25" s="12">
        <v>717900</v>
      </c>
      <c r="D25" s="12">
        <v>2800000</v>
      </c>
      <c r="E25" s="50">
        <v>1700000</v>
      </c>
      <c r="F25" s="50">
        <v>2000000</v>
      </c>
      <c r="G25" s="12">
        <v>1430000</v>
      </c>
      <c r="H25" s="12">
        <v>1030000</v>
      </c>
      <c r="I25" s="13"/>
    </row>
    <row r="26" spans="1:12" ht="15" customHeight="1">
      <c r="A26" s="3"/>
      <c r="B26" s="4"/>
      <c r="C26" s="4"/>
      <c r="D26" s="5"/>
      <c r="E26" s="48"/>
      <c r="F26" s="48"/>
      <c r="G26" s="5"/>
      <c r="H26" s="5"/>
      <c r="I26" s="2"/>
      <c r="L26" s="15"/>
    </row>
    <row r="27" spans="1:12" ht="15" customHeight="1">
      <c r="A27" s="8" t="s">
        <v>15</v>
      </c>
      <c r="B27" s="4">
        <v>23570600</v>
      </c>
      <c r="C27" s="4">
        <v>22279300</v>
      </c>
      <c r="D27" s="5">
        <v>27006000</v>
      </c>
      <c r="E27" s="48">
        <v>22855100</v>
      </c>
      <c r="F27" s="48">
        <v>37708700</v>
      </c>
      <c r="G27" s="5">
        <v>42688200</v>
      </c>
      <c r="H27" s="5">
        <f>49434500+1200000</f>
        <v>50634500</v>
      </c>
      <c r="I27" s="2"/>
    </row>
    <row r="28" spans="1:12" ht="15" customHeight="1">
      <c r="A28" s="3"/>
      <c r="B28" s="4"/>
      <c r="C28" s="4"/>
      <c r="D28" s="5"/>
      <c r="E28" s="48"/>
      <c r="F28" s="48"/>
      <c r="G28" s="5"/>
      <c r="H28" s="5"/>
      <c r="I28" s="2"/>
    </row>
    <row r="29" spans="1:12" ht="15" customHeight="1">
      <c r="A29" s="8" t="s">
        <v>16</v>
      </c>
      <c r="B29" s="4">
        <v>2265000</v>
      </c>
      <c r="C29" s="4">
        <v>333000</v>
      </c>
      <c r="D29" s="5">
        <v>715000</v>
      </c>
      <c r="E29" s="48">
        <v>1690000</v>
      </c>
      <c r="F29" s="48">
        <v>1906300</v>
      </c>
      <c r="G29" s="5">
        <v>2343000</v>
      </c>
      <c r="H29" s="5">
        <f>2700000+220000</f>
        <v>2920000</v>
      </c>
      <c r="I29" s="2"/>
    </row>
    <row r="30" spans="1:12" ht="15" customHeight="1">
      <c r="A30" s="3"/>
      <c r="B30" s="4"/>
      <c r="C30" s="4"/>
      <c r="D30" s="5"/>
      <c r="E30" s="48"/>
      <c r="F30" s="48"/>
      <c r="G30" s="5"/>
      <c r="H30" s="5"/>
      <c r="I30" s="2"/>
    </row>
    <row r="31" spans="1:12" ht="15" customHeight="1">
      <c r="A31" s="8" t="s">
        <v>17</v>
      </c>
      <c r="B31" s="4">
        <v>1073700</v>
      </c>
      <c r="C31" s="4">
        <v>3470500</v>
      </c>
      <c r="D31" s="5">
        <v>887400</v>
      </c>
      <c r="E31" s="48">
        <v>1555000</v>
      </c>
      <c r="F31" s="48">
        <v>3370000</v>
      </c>
      <c r="G31" s="5">
        <v>4411000</v>
      </c>
      <c r="H31" s="5">
        <f>2187300+220000</f>
        <v>2407300</v>
      </c>
      <c r="I31" s="2"/>
    </row>
    <row r="32" spans="1:12" ht="15" customHeight="1">
      <c r="A32" s="3"/>
      <c r="B32" s="4"/>
      <c r="C32" s="4"/>
      <c r="D32" s="5"/>
      <c r="E32" s="48"/>
      <c r="F32" s="48"/>
      <c r="G32" s="5"/>
      <c r="H32" s="5"/>
      <c r="I32" s="2"/>
    </row>
    <row r="33" spans="1:9" ht="15" customHeight="1">
      <c r="A33" s="8" t="s">
        <v>18</v>
      </c>
      <c r="B33" s="4">
        <v>2096300</v>
      </c>
      <c r="C33" s="4">
        <v>921700</v>
      </c>
      <c r="D33" s="5">
        <v>891100</v>
      </c>
      <c r="E33" s="48">
        <v>760000</v>
      </c>
      <c r="F33" s="48">
        <v>1420000</v>
      </c>
      <c r="G33" s="5">
        <v>2570000</v>
      </c>
      <c r="H33" s="5">
        <f>2364000+220000</f>
        <v>2584000</v>
      </c>
      <c r="I33" s="2"/>
    </row>
    <row r="34" spans="1:9" ht="15" customHeight="1">
      <c r="A34" s="16"/>
      <c r="B34" s="17"/>
      <c r="C34" s="18"/>
      <c r="D34" s="18"/>
      <c r="E34" s="51"/>
      <c r="F34" s="51"/>
      <c r="G34" s="46"/>
      <c r="H34" s="46"/>
      <c r="I34" s="2"/>
    </row>
    <row r="35" spans="1:9" ht="15" customHeight="1">
      <c r="A35" s="6" t="s">
        <v>19</v>
      </c>
      <c r="B35" s="12">
        <f t="shared" ref="B35:H35" si="1">SUM(B27:B33)</f>
        <v>29005600</v>
      </c>
      <c r="C35" s="12">
        <f t="shared" si="1"/>
        <v>27004500</v>
      </c>
      <c r="D35" s="12">
        <f t="shared" si="1"/>
        <v>29499500</v>
      </c>
      <c r="E35" s="50">
        <f>SUM(E27:E33)</f>
        <v>26860100</v>
      </c>
      <c r="F35" s="50">
        <f t="shared" si="1"/>
        <v>44405000</v>
      </c>
      <c r="G35" s="12">
        <f t="shared" si="1"/>
        <v>52012200</v>
      </c>
      <c r="H35" s="12">
        <f t="shared" si="1"/>
        <v>58545800</v>
      </c>
      <c r="I35" s="2"/>
    </row>
    <row r="36" spans="1:9" ht="15" customHeight="1">
      <c r="A36" s="3"/>
      <c r="B36" s="4"/>
      <c r="C36" s="4"/>
      <c r="D36" s="5"/>
      <c r="E36" s="48"/>
      <c r="F36" s="48"/>
      <c r="G36" s="5"/>
      <c r="H36" s="5"/>
      <c r="I36" s="2"/>
    </row>
    <row r="37" spans="1:9" s="14" customFormat="1" ht="15" customHeight="1">
      <c r="A37" s="6" t="s">
        <v>25</v>
      </c>
      <c r="B37" s="12">
        <v>409000</v>
      </c>
      <c r="C37" s="12">
        <v>266500</v>
      </c>
      <c r="D37" s="12"/>
      <c r="E37" s="50">
        <v>480000</v>
      </c>
      <c r="F37" s="50">
        <v>480000</v>
      </c>
      <c r="G37" s="12">
        <v>480000</v>
      </c>
      <c r="H37" s="12">
        <v>480000</v>
      </c>
      <c r="I37" s="13"/>
    </row>
    <row r="38" spans="1:9" s="14" customFormat="1" ht="15" hidden="1" customHeight="1">
      <c r="A38" s="6"/>
      <c r="B38" s="4"/>
      <c r="C38" s="4"/>
      <c r="D38" s="5"/>
      <c r="E38" s="48"/>
      <c r="F38" s="48"/>
      <c r="G38" s="5"/>
      <c r="H38" s="5"/>
      <c r="I38" s="13"/>
    </row>
    <row r="39" spans="1:9" s="14" customFormat="1" ht="15" hidden="1" customHeight="1">
      <c r="A39" s="6" t="s">
        <v>20</v>
      </c>
      <c r="B39" s="12">
        <v>76700</v>
      </c>
      <c r="C39" s="12"/>
      <c r="D39" s="12"/>
      <c r="E39" s="50"/>
      <c r="F39" s="50"/>
      <c r="G39" s="12"/>
      <c r="H39" s="12"/>
      <c r="I39" s="13"/>
    </row>
    <row r="40" spans="1:9" ht="15" hidden="1" customHeight="1">
      <c r="A40" s="3"/>
      <c r="B40" s="4"/>
      <c r="C40" s="4"/>
      <c r="D40" s="5"/>
      <c r="E40" s="48"/>
      <c r="F40" s="48"/>
      <c r="G40" s="5"/>
      <c r="H40" s="5"/>
      <c r="I40" s="2"/>
    </row>
    <row r="41" spans="1:9" s="14" customFormat="1" ht="15" hidden="1" customHeight="1">
      <c r="A41" s="6" t="s">
        <v>21</v>
      </c>
      <c r="B41" s="12">
        <v>25600</v>
      </c>
      <c r="C41" s="12"/>
      <c r="D41" s="12"/>
      <c r="E41" s="50"/>
      <c r="F41" s="50"/>
      <c r="G41" s="12"/>
      <c r="H41" s="12"/>
      <c r="I41" s="13"/>
    </row>
    <row r="42" spans="1:9" s="14" customFormat="1" ht="15" customHeight="1">
      <c r="A42" s="6"/>
      <c r="B42" s="19"/>
      <c r="C42" s="19"/>
      <c r="D42" s="19"/>
      <c r="E42" s="50"/>
      <c r="F42" s="50"/>
      <c r="G42" s="12"/>
      <c r="H42" s="12"/>
      <c r="I42" s="13"/>
    </row>
    <row r="43" spans="1:9" s="14" customFormat="1" ht="15" customHeight="1">
      <c r="A43" s="6" t="s">
        <v>33</v>
      </c>
      <c r="B43" s="19"/>
      <c r="C43" s="19"/>
      <c r="D43" s="19"/>
      <c r="E43" s="50">
        <v>700000</v>
      </c>
      <c r="F43" s="50">
        <v>800000</v>
      </c>
      <c r="G43" s="12">
        <v>1000000</v>
      </c>
      <c r="H43" s="12">
        <v>900000</v>
      </c>
      <c r="I43" s="88"/>
    </row>
    <row r="44" spans="1:9" ht="15" customHeight="1">
      <c r="A44" s="16"/>
      <c r="B44" s="20"/>
      <c r="C44" s="21"/>
      <c r="D44" s="93"/>
      <c r="E44" s="52"/>
      <c r="F44" s="52"/>
      <c r="G44" s="47"/>
      <c r="H44" s="47"/>
      <c r="I44" s="89"/>
    </row>
    <row r="45" spans="1:9" s="14" customFormat="1" ht="18" customHeight="1">
      <c r="A45" s="6" t="s">
        <v>34</v>
      </c>
      <c r="B45" s="12">
        <f>B23+B25+B35+B37+B39+B41</f>
        <v>45251900</v>
      </c>
      <c r="C45" s="12">
        <f>C23+C25+C35+C37+C39+C41</f>
        <v>56370000</v>
      </c>
      <c r="D45" s="12">
        <f>D23+D25+D35+D37+D39+D41</f>
        <v>68220200</v>
      </c>
      <c r="E45" s="50">
        <f>E23+E25+E35+E37+E39+E41+E43</f>
        <v>66668700</v>
      </c>
      <c r="F45" s="50">
        <f>F23+F25+F35+F37+F39+F41+F43</f>
        <v>84655000</v>
      </c>
      <c r="G45" s="12">
        <f>G23+G25+G35+G37+G39+G41+G43</f>
        <v>98475200</v>
      </c>
      <c r="H45" s="12">
        <f>H23+H25+H35+H37+H39+H41+H43</f>
        <v>104712400</v>
      </c>
      <c r="I45" s="13"/>
    </row>
    <row r="46" spans="1:9" s="14" customFormat="1" ht="15" customHeight="1">
      <c r="A46" s="6"/>
      <c r="B46" s="12"/>
      <c r="C46" s="12"/>
      <c r="D46" s="12"/>
      <c r="E46" s="50"/>
      <c r="F46" s="50"/>
      <c r="G46" s="12"/>
      <c r="H46" s="12"/>
      <c r="I46" s="13"/>
    </row>
    <row r="47" spans="1:9" s="14" customFormat="1" ht="15" customHeight="1">
      <c r="A47" s="22" t="s">
        <v>23</v>
      </c>
      <c r="B47" s="12"/>
      <c r="C47" s="12">
        <v>172000</v>
      </c>
      <c r="D47" s="12">
        <v>150000</v>
      </c>
      <c r="E47" s="50">
        <v>150000</v>
      </c>
      <c r="F47" s="50">
        <v>150000</v>
      </c>
      <c r="G47" s="12">
        <v>150000</v>
      </c>
      <c r="H47" s="12">
        <v>150000</v>
      </c>
      <c r="I47" s="13"/>
    </row>
    <row r="48" spans="1:9" s="14" customFormat="1" ht="15" customHeight="1">
      <c r="A48" s="22"/>
      <c r="B48" s="12"/>
      <c r="C48" s="12"/>
      <c r="D48" s="12"/>
      <c r="E48" s="50"/>
      <c r="F48" s="50"/>
      <c r="G48" s="12"/>
      <c r="H48" s="12"/>
      <c r="I48" s="13"/>
    </row>
    <row r="49" spans="1:9" s="14" customFormat="1" ht="15" customHeight="1">
      <c r="A49" s="22" t="s">
        <v>35</v>
      </c>
      <c r="B49" s="12"/>
      <c r="C49" s="12"/>
      <c r="D49" s="12"/>
      <c r="E49" s="50"/>
      <c r="F49" s="50"/>
      <c r="G49" s="12"/>
      <c r="H49" s="12"/>
      <c r="I49" s="13"/>
    </row>
    <row r="50" spans="1:9" s="14" customFormat="1" ht="15" customHeight="1">
      <c r="A50" s="22" t="s">
        <v>41</v>
      </c>
      <c r="B50" s="12"/>
      <c r="C50" s="12">
        <v>39600</v>
      </c>
      <c r="D50" s="12">
        <v>1000000</v>
      </c>
      <c r="E50" s="50">
        <v>430000</v>
      </c>
      <c r="F50" s="50">
        <v>430000</v>
      </c>
      <c r="G50" s="12">
        <v>430000</v>
      </c>
      <c r="H50" s="12">
        <v>430000</v>
      </c>
      <c r="I50" s="13"/>
    </row>
    <row r="51" spans="1:9" s="14" customFormat="1" ht="15" customHeight="1">
      <c r="A51" s="22"/>
      <c r="B51" s="12"/>
      <c r="C51" s="12"/>
      <c r="D51" s="12"/>
      <c r="E51" s="50"/>
      <c r="F51" s="50"/>
      <c r="G51" s="12"/>
      <c r="H51" s="12"/>
      <c r="I51" s="13"/>
    </row>
    <row r="52" spans="1:9" s="14" customFormat="1" ht="15" customHeight="1">
      <c r="A52" s="23" t="s">
        <v>36</v>
      </c>
      <c r="B52" s="4"/>
      <c r="C52" s="4"/>
      <c r="D52" s="5"/>
      <c r="E52" s="48"/>
      <c r="F52" s="48"/>
      <c r="G52" s="5"/>
      <c r="H52" s="5"/>
      <c r="I52" s="13"/>
    </row>
    <row r="53" spans="1:9" s="14" customFormat="1" ht="15" customHeight="1">
      <c r="A53" s="24" t="s">
        <v>27</v>
      </c>
      <c r="B53" s="12">
        <v>13533400</v>
      </c>
      <c r="C53" s="12">
        <v>10815700</v>
      </c>
      <c r="D53" s="12">
        <v>10600000</v>
      </c>
      <c r="E53" s="50">
        <v>10000000</v>
      </c>
      <c r="F53" s="50">
        <v>9700000</v>
      </c>
      <c r="G53" s="90">
        <v>9500000</v>
      </c>
      <c r="H53" s="90">
        <v>9300000</v>
      </c>
      <c r="I53" s="88"/>
    </row>
    <row r="54" spans="1:9" s="14" customFormat="1" ht="15" customHeight="1">
      <c r="A54" s="25"/>
      <c r="B54" s="4"/>
      <c r="C54" s="4"/>
      <c r="D54" s="5"/>
      <c r="E54" s="48"/>
      <c r="F54" s="48"/>
      <c r="G54" s="5"/>
      <c r="H54" s="5"/>
      <c r="I54" s="89"/>
    </row>
    <row r="55" spans="1:9" s="14" customFormat="1" ht="15" customHeight="1">
      <c r="A55" s="26" t="s">
        <v>37</v>
      </c>
      <c r="B55" s="12"/>
      <c r="C55" s="12">
        <v>101000</v>
      </c>
      <c r="D55" s="12">
        <v>50000</v>
      </c>
      <c r="E55" s="50">
        <v>50000</v>
      </c>
      <c r="F55" s="50">
        <v>50000</v>
      </c>
      <c r="G55" s="12">
        <v>50000</v>
      </c>
      <c r="H55" s="12">
        <v>50000</v>
      </c>
      <c r="I55" s="13"/>
    </row>
    <row r="56" spans="1:9" s="14" customFormat="1" ht="15" customHeight="1">
      <c r="A56" s="27"/>
      <c r="B56" s="4"/>
      <c r="C56" s="4"/>
      <c r="D56" s="5"/>
      <c r="E56" s="48"/>
      <c r="F56" s="48"/>
      <c r="G56" s="5"/>
      <c r="H56" s="5"/>
      <c r="I56" s="13"/>
    </row>
    <row r="57" spans="1:9" s="14" customFormat="1" ht="15" customHeight="1">
      <c r="A57" s="26" t="s">
        <v>26</v>
      </c>
      <c r="B57" s="4"/>
      <c r="C57" s="4"/>
      <c r="D57" s="5"/>
      <c r="E57" s="50"/>
      <c r="F57" s="48"/>
      <c r="G57" s="5"/>
      <c r="H57" s="5"/>
      <c r="I57" s="13"/>
    </row>
    <row r="58" spans="1:9" s="14" customFormat="1" ht="15" customHeight="1">
      <c r="A58" s="26" t="s">
        <v>39</v>
      </c>
      <c r="B58" s="4"/>
      <c r="C58" s="12">
        <v>22000</v>
      </c>
      <c r="D58" s="12">
        <v>0</v>
      </c>
      <c r="E58" s="50">
        <v>7500000</v>
      </c>
      <c r="F58" s="50">
        <v>0</v>
      </c>
      <c r="G58" s="12">
        <v>0</v>
      </c>
      <c r="H58" s="12">
        <v>0</v>
      </c>
      <c r="I58" s="13"/>
    </row>
    <row r="59" spans="1:9" s="14" customFormat="1" ht="15" customHeight="1">
      <c r="A59" s="27"/>
      <c r="B59" s="4"/>
      <c r="C59" s="4"/>
      <c r="D59" s="5"/>
      <c r="E59" s="48"/>
      <c r="F59" s="48"/>
      <c r="G59" s="5"/>
      <c r="H59" s="5"/>
      <c r="I59" s="13"/>
    </row>
    <row r="60" spans="1:9" s="14" customFormat="1" ht="15" customHeight="1">
      <c r="A60" s="26" t="s">
        <v>38</v>
      </c>
      <c r="B60" s="12"/>
      <c r="C60" s="12">
        <f>C61+C62</f>
        <v>14678400</v>
      </c>
      <c r="D60" s="12">
        <f t="shared" ref="D60:H60" si="2">D61+D62</f>
        <v>15403400</v>
      </c>
      <c r="E60" s="50">
        <f t="shared" si="2"/>
        <v>14878000</v>
      </c>
      <c r="F60" s="50">
        <f t="shared" si="2"/>
        <v>15378000</v>
      </c>
      <c r="G60" s="12">
        <f t="shared" si="2"/>
        <v>15678000</v>
      </c>
      <c r="H60" s="12">
        <f t="shared" si="2"/>
        <v>16478000</v>
      </c>
      <c r="I60" s="88"/>
    </row>
    <row r="61" spans="1:9" s="14" customFormat="1" ht="15" customHeight="1">
      <c r="A61" s="28" t="s">
        <v>28</v>
      </c>
      <c r="B61" s="5">
        <v>19729200</v>
      </c>
      <c r="C61" s="5">
        <v>13110700</v>
      </c>
      <c r="D61" s="5">
        <v>13110700</v>
      </c>
      <c r="E61" s="48">
        <v>11460000</v>
      </c>
      <c r="F61" s="48">
        <v>10460000</v>
      </c>
      <c r="G61" s="5">
        <v>9085000</v>
      </c>
      <c r="H61" s="5">
        <v>8060000</v>
      </c>
      <c r="I61" s="89"/>
    </row>
    <row r="62" spans="1:9" s="14" customFormat="1" ht="15" customHeight="1">
      <c r="A62" s="29" t="s">
        <v>31</v>
      </c>
      <c r="B62" s="5"/>
      <c r="C62" s="5">
        <v>1567700</v>
      </c>
      <c r="D62" s="5">
        <v>2292700</v>
      </c>
      <c r="E62" s="48">
        <v>3418000</v>
      </c>
      <c r="F62" s="48">
        <v>4918000</v>
      </c>
      <c r="G62" s="5">
        <v>6593000</v>
      </c>
      <c r="H62" s="5">
        <v>8418000</v>
      </c>
      <c r="I62" s="13"/>
    </row>
    <row r="63" spans="1:9" s="14" customFormat="1" ht="15" customHeight="1">
      <c r="A63" s="30"/>
      <c r="B63" s="12"/>
      <c r="C63" s="12"/>
      <c r="D63" s="12"/>
      <c r="E63" s="50"/>
      <c r="F63" s="50"/>
      <c r="G63" s="12"/>
      <c r="H63" s="12"/>
      <c r="I63" s="13"/>
    </row>
    <row r="64" spans="1:9" s="14" customFormat="1" ht="15" customHeight="1">
      <c r="A64" s="30" t="s">
        <v>24</v>
      </c>
      <c r="B64" s="12"/>
      <c r="C64" s="12">
        <v>0</v>
      </c>
      <c r="D64" s="12">
        <v>0</v>
      </c>
      <c r="E64" s="50">
        <v>0</v>
      </c>
      <c r="F64" s="50">
        <v>0</v>
      </c>
      <c r="G64" s="12">
        <v>0</v>
      </c>
      <c r="H64" s="12">
        <v>0</v>
      </c>
      <c r="I64" s="13"/>
    </row>
    <row r="65" spans="1:9" s="14" customFormat="1" ht="15" customHeight="1">
      <c r="A65" s="30" t="s">
        <v>32</v>
      </c>
      <c r="B65" s="12"/>
      <c r="C65" s="12">
        <f>1748500</f>
        <v>1748500</v>
      </c>
      <c r="D65" s="12">
        <v>0</v>
      </c>
      <c r="E65" s="50"/>
      <c r="F65" s="50"/>
      <c r="G65" s="12"/>
      <c r="H65" s="12"/>
      <c r="I65" s="13"/>
    </row>
    <row r="66" spans="1:9" ht="15" customHeight="1">
      <c r="A66" s="6"/>
      <c r="B66" s="12"/>
      <c r="C66" s="12"/>
      <c r="D66" s="12"/>
      <c r="E66" s="50"/>
      <c r="F66" s="50"/>
      <c r="G66" s="12"/>
      <c r="H66" s="12"/>
      <c r="I66" s="2"/>
    </row>
    <row r="67" spans="1:9" s="34" customFormat="1" ht="33" customHeight="1">
      <c r="A67" s="31" t="s">
        <v>22</v>
      </c>
      <c r="B67" s="32" t="e">
        <f>B45+#REF!+#REF!+B53+B61</f>
        <v>#REF!</v>
      </c>
      <c r="C67" s="32">
        <f>C45+C53+C60+C47+C50+C64+C66+C58+C55+C65-100</f>
        <v>83947100</v>
      </c>
      <c r="D67" s="32">
        <f t="shared" ref="D67:H67" si="3">D45+D53+D60+D47+D50+D64+D66+D58+D55</f>
        <v>95423600</v>
      </c>
      <c r="E67" s="44">
        <f>E45+E53+E60+E47+E50+E64+E66+E58+E55</f>
        <v>99676700</v>
      </c>
      <c r="F67" s="44">
        <f t="shared" si="3"/>
        <v>110363000</v>
      </c>
      <c r="G67" s="32">
        <f t="shared" si="3"/>
        <v>124283200</v>
      </c>
      <c r="H67" s="32">
        <f t="shared" si="3"/>
        <v>131120400</v>
      </c>
      <c r="I67" s="33"/>
    </row>
    <row r="68" spans="1:9" ht="15" customHeight="1">
      <c r="A68" s="35"/>
      <c r="B68" s="36"/>
      <c r="C68" s="36"/>
      <c r="D68" s="36"/>
      <c r="E68" s="36"/>
      <c r="F68" s="36"/>
      <c r="G68" s="36"/>
      <c r="H68" s="36"/>
      <c r="I68" s="2"/>
    </row>
    <row r="69" spans="1:9" ht="23.65" customHeight="1">
      <c r="A69" s="45" t="s">
        <v>42</v>
      </c>
      <c r="B69" s="36"/>
      <c r="C69" s="36"/>
      <c r="D69" s="36"/>
      <c r="E69" s="37"/>
      <c r="F69" s="37"/>
      <c r="G69" s="37"/>
      <c r="H69" s="37"/>
      <c r="I69" s="2"/>
    </row>
    <row r="70" spans="1:9" ht="15" customHeight="1">
      <c r="A70" s="91" t="s">
        <v>40</v>
      </c>
      <c r="B70" s="39"/>
      <c r="C70" s="39"/>
      <c r="D70" s="39"/>
      <c r="E70" s="39"/>
      <c r="F70" s="39"/>
      <c r="G70" s="39"/>
      <c r="H70" s="39"/>
    </row>
    <row r="71" spans="1:9" ht="15" customHeight="1">
      <c r="A71" s="38"/>
      <c r="B71" s="39"/>
      <c r="C71" s="39"/>
      <c r="D71" s="39"/>
      <c r="E71" s="39"/>
      <c r="F71" s="39"/>
      <c r="G71" s="39"/>
      <c r="H71" s="39"/>
    </row>
    <row r="72" spans="1:9" ht="15" customHeight="1">
      <c r="A72" s="38"/>
      <c r="B72" s="39"/>
      <c r="C72" s="39"/>
      <c r="D72" s="39"/>
      <c r="E72" s="39"/>
      <c r="F72" s="39"/>
      <c r="G72" s="39"/>
      <c r="H72" s="39"/>
    </row>
    <row r="73" spans="1:9" ht="15" customHeight="1">
      <c r="A73" s="38"/>
      <c r="B73" s="39"/>
      <c r="C73" s="39"/>
      <c r="D73" s="39"/>
      <c r="E73" s="39"/>
      <c r="F73" s="39"/>
      <c r="G73" s="39"/>
      <c r="H73" s="39"/>
    </row>
    <row r="74" spans="1:9" ht="15" customHeight="1">
      <c r="A74" s="40" t="s">
        <v>1</v>
      </c>
    </row>
    <row r="75" spans="1:9" ht="15" customHeight="1">
      <c r="A75" s="1" t="s">
        <v>1</v>
      </c>
      <c r="E75" s="41" t="s">
        <v>1</v>
      </c>
      <c r="F75" s="41" t="s">
        <v>1</v>
      </c>
      <c r="G75" s="41" t="s">
        <v>1</v>
      </c>
      <c r="H75" s="41"/>
    </row>
    <row r="76" spans="1:9" ht="15" customHeight="1">
      <c r="A76" s="1" t="s">
        <v>1</v>
      </c>
      <c r="E76" s="1" t="s">
        <v>1</v>
      </c>
      <c r="F76" s="41" t="s">
        <v>1</v>
      </c>
      <c r="G76" s="41" t="s">
        <v>1</v>
      </c>
      <c r="H76" s="41"/>
    </row>
    <row r="77" spans="1:9" ht="15" customHeight="1">
      <c r="A77" s="1" t="s">
        <v>1</v>
      </c>
      <c r="F77" s="1" t="s">
        <v>1</v>
      </c>
      <c r="G77" s="41" t="s">
        <v>1</v>
      </c>
      <c r="H77" s="41"/>
    </row>
    <row r="78" spans="1:9">
      <c r="A78" s="1" t="s">
        <v>1</v>
      </c>
      <c r="F78" s="1" t="s">
        <v>1</v>
      </c>
      <c r="G78" s="1" t="s">
        <v>1</v>
      </c>
    </row>
    <row r="79" spans="1:9" s="40" customFormat="1">
      <c r="A79" s="40" t="s">
        <v>1</v>
      </c>
    </row>
    <row r="80" spans="1:9">
      <c r="A80" s="40"/>
      <c r="B80" s="42"/>
      <c r="C80" s="42"/>
      <c r="D80" s="42"/>
      <c r="E80" s="42" t="s">
        <v>1</v>
      </c>
      <c r="F80" s="42" t="s">
        <v>1</v>
      </c>
      <c r="G80" s="42" t="s">
        <v>1</v>
      </c>
      <c r="H80" s="42"/>
    </row>
    <row r="84" spans="1:1">
      <c r="A84" s="43" t="s">
        <v>1</v>
      </c>
    </row>
    <row r="85" spans="1:1">
      <c r="A85" s="1" t="s">
        <v>1</v>
      </c>
    </row>
    <row r="87" spans="1:1">
      <c r="A87" s="43" t="s">
        <v>1</v>
      </c>
    </row>
    <row r="88" spans="1:1">
      <c r="A88" s="1" t="s">
        <v>1</v>
      </c>
    </row>
  </sheetData>
  <mergeCells count="1">
    <mergeCell ref="G7:H7"/>
  </mergeCells>
  <pageMargins left="0.78740157480314965" right="0.78740157480314965" top="0.82677165354330717" bottom="0.82677165354330717" header="0.51181102362204722" footer="0.51181102362204722"/>
  <pageSetup paperSize="9" scale="55" orientation="portrait" r:id="rId1"/>
  <headerFooter alignWithMargins="0">
    <oddHeader xml:space="preserve">&amp;RAnlage 6b zu GRDrs 828/2021 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95250</xdr:rowOff>
              </from>
              <to>
                <xdr:col>0</xdr:col>
                <xdr:colOff>1400175</xdr:colOff>
                <xdr:row>4</xdr:row>
                <xdr:rowOff>47625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VP_Ausgaben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Bieck, Christiane</cp:lastModifiedBy>
  <cp:lastPrinted>2021-09-07T09:09:29Z</cp:lastPrinted>
  <dcterms:created xsi:type="dcterms:W3CDTF">2005-04-28T13:30:22Z</dcterms:created>
  <dcterms:modified xsi:type="dcterms:W3CDTF">2021-09-07T09:09:38Z</dcterms:modified>
</cp:coreProperties>
</file>