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51-00-601\1Finanz\Vorlagen\616_2022_ION\Unterlagen_20_17\"/>
    </mc:Choice>
  </mc:AlternateContent>
  <bookViews>
    <workbookView xWindow="0" yWindow="0" windowWidth="25200" windowHeight="12450"/>
  </bookViews>
  <sheets>
    <sheet name="Kalkulation_Entgelt" sheetId="1" r:id="rId1"/>
    <sheet name="Tabelle2" sheetId="2" r:id="rId2"/>
    <sheet name="Tabelle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9" i="1" l="1"/>
  <c r="D13" i="1" s="1"/>
  <c r="D18" i="1" s="1"/>
  <c r="D8" i="1"/>
  <c r="D12" i="1" s="1"/>
  <c r="D31" i="1" l="1"/>
  <c r="D20" i="1"/>
  <c r="D23" i="1" s="1"/>
  <c r="D28" i="1"/>
</calcChain>
</file>

<file path=xl/sharedStrings.xml><?xml version="1.0" encoding="utf-8"?>
<sst xmlns="http://schemas.openxmlformats.org/spreadsheetml/2006/main" count="21" uniqueCount="17">
  <si>
    <t>Kernerstraße 36</t>
  </si>
  <si>
    <t>Plätze</t>
  </si>
  <si>
    <t>Tage/Jahr</t>
  </si>
  <si>
    <t>Belegtage Soll</t>
  </si>
  <si>
    <t>Erträge/Jahr</t>
  </si>
  <si>
    <t>Entgeltsatz S-ION</t>
  </si>
  <si>
    <t>Personalmehrkosten aus</t>
  </si>
  <si>
    <t>GRDrs. 616/2022</t>
  </si>
  <si>
    <t>Notwendige Erträge</t>
  </si>
  <si>
    <t>Notwendige Belegtage</t>
  </si>
  <si>
    <t>Notwendige Auslastung</t>
  </si>
  <si>
    <t>Folgejahre</t>
  </si>
  <si>
    <t>Entgeltsatz</t>
  </si>
  <si>
    <t>Summe Finanzierung</t>
  </si>
  <si>
    <t>Erträge 65% 
+ PK GRDrs.</t>
  </si>
  <si>
    <t>Erhöhung um</t>
  </si>
  <si>
    <t>Erhöhung Entgeltsatz S-ION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</si>
</sst>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9" fontId="0" fillId="0" borderId="1" xfId="0" applyNumberFormat="1" applyBorder="1"/>
    <xf numFmtId="3" fontId="0" fillId="0" borderId="1" xfId="0" applyNumberFormat="1" applyBorder="1"/>
    <xf numFmtId="44" fontId="0" fillId="0" borderId="1" xfId="1" applyNumberFormat="1" applyFont="1" applyBorder="1"/>
    <xf numFmtId="44" fontId="0" fillId="0" borderId="1" xfId="0" applyNumberFormat="1" applyBorder="1"/>
    <xf numFmtId="10" fontId="0" fillId="0" borderId="1" xfId="2" applyNumberFormat="1" applyFont="1" applyBorder="1"/>
    <xf numFmtId="0" fontId="3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9" fontId="0" fillId="2" borderId="1" xfId="0" applyNumberFormat="1" applyFill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9" fontId="0" fillId="2" borderId="1" xfId="0" applyNumberFormat="1" applyFill="1" applyBorder="1" applyAlignment="1">
      <alignment horizontal="center"/>
    </xf>
    <xf numFmtId="44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31"/>
  <sheetViews>
    <sheetView tabSelected="1" workbookViewId="0">
      <selection activeCell="B2" sqref="B2"/>
    </sheetView>
  </sheetViews>
  <sheetFormatPr baseColWidth="10" defaultRowHeight="14.25" x14ac:dyDescent="0.2"/>
  <cols>
    <col min="2" max="2" width="19.75" customWidth="1"/>
    <col min="3" max="3" width="16.625" customWidth="1"/>
    <col min="4" max="4" width="15.75" customWidth="1"/>
  </cols>
  <sheetData>
    <row r="4" spans="2:4" ht="15" x14ac:dyDescent="0.25">
      <c r="B4" s="1" t="s">
        <v>0</v>
      </c>
      <c r="C4" s="2"/>
      <c r="D4" s="3" t="s">
        <v>7</v>
      </c>
    </row>
    <row r="5" spans="2:4" x14ac:dyDescent="0.2">
      <c r="B5" s="2"/>
      <c r="C5" s="2"/>
      <c r="D5" s="2"/>
    </row>
    <row r="6" spans="2:4" x14ac:dyDescent="0.2">
      <c r="B6" s="2" t="s">
        <v>1</v>
      </c>
      <c r="C6" s="2"/>
      <c r="D6" s="2">
        <v>29</v>
      </c>
    </row>
    <row r="7" spans="2:4" x14ac:dyDescent="0.2">
      <c r="B7" s="2" t="s">
        <v>2</v>
      </c>
      <c r="C7" s="2"/>
      <c r="D7" s="2">
        <v>365.25</v>
      </c>
    </row>
    <row r="8" spans="2:4" x14ac:dyDescent="0.2">
      <c r="B8" s="2" t="s">
        <v>3</v>
      </c>
      <c r="C8" s="4">
        <v>1</v>
      </c>
      <c r="D8" s="5">
        <f>ROUND(D7*D6*C8,0)</f>
        <v>10592</v>
      </c>
    </row>
    <row r="9" spans="2:4" x14ac:dyDescent="0.2">
      <c r="B9" s="2" t="s">
        <v>3</v>
      </c>
      <c r="C9" s="4">
        <v>0.65</v>
      </c>
      <c r="D9" s="5">
        <f>ROUND(D7*D6*C9,0)</f>
        <v>6885</v>
      </c>
    </row>
    <row r="10" spans="2:4" x14ac:dyDescent="0.2">
      <c r="B10" s="2" t="s">
        <v>5</v>
      </c>
      <c r="C10" s="4"/>
      <c r="D10" s="6">
        <v>483.02</v>
      </c>
    </row>
    <row r="11" spans="2:4" x14ac:dyDescent="0.2">
      <c r="B11" s="2"/>
      <c r="C11" s="2"/>
      <c r="D11" s="2"/>
    </row>
    <row r="12" spans="2:4" x14ac:dyDescent="0.2">
      <c r="B12" s="2" t="s">
        <v>4</v>
      </c>
      <c r="C12" s="4">
        <v>1</v>
      </c>
      <c r="D12" s="7">
        <f>D8*D10</f>
        <v>5116147.84</v>
      </c>
    </row>
    <row r="13" spans="2:4" x14ac:dyDescent="0.2">
      <c r="B13" s="2" t="s">
        <v>4</v>
      </c>
      <c r="C13" s="4">
        <v>0.65</v>
      </c>
      <c r="D13" s="7">
        <f>D9*D10</f>
        <v>3325592.6999999997</v>
      </c>
    </row>
    <row r="14" spans="2:4" x14ac:dyDescent="0.2">
      <c r="B14" s="2"/>
      <c r="C14" s="2"/>
      <c r="D14" s="2"/>
    </row>
    <row r="15" spans="2:4" x14ac:dyDescent="0.2">
      <c r="B15" s="2" t="s">
        <v>6</v>
      </c>
      <c r="C15" s="2"/>
      <c r="D15" s="2"/>
    </row>
    <row r="16" spans="2:4" x14ac:dyDescent="0.2">
      <c r="B16" s="2" t="s">
        <v>7</v>
      </c>
      <c r="C16" s="2"/>
      <c r="D16" s="6">
        <v>902000</v>
      </c>
    </row>
    <row r="17" spans="2:4" x14ac:dyDescent="0.2">
      <c r="B17" s="2"/>
      <c r="C17" s="2"/>
      <c r="D17" s="2"/>
    </row>
    <row r="18" spans="2:4" x14ac:dyDescent="0.2">
      <c r="B18" s="2" t="s">
        <v>8</v>
      </c>
      <c r="C18" s="4">
        <v>0.65</v>
      </c>
      <c r="D18" s="7">
        <f>SUM(D13,D16)</f>
        <v>4227592.6999999993</v>
      </c>
    </row>
    <row r="19" spans="2:4" x14ac:dyDescent="0.2">
      <c r="B19" s="2"/>
      <c r="C19" s="2"/>
      <c r="D19" s="2"/>
    </row>
    <row r="20" spans="2:4" x14ac:dyDescent="0.2">
      <c r="B20" s="2" t="s">
        <v>9</v>
      </c>
      <c r="C20" s="2"/>
      <c r="D20" s="5">
        <f>ROUND(D18/D10,0)</f>
        <v>8752</v>
      </c>
    </row>
    <row r="21" spans="2:4" x14ac:dyDescent="0.2">
      <c r="B21" s="2"/>
      <c r="C21" s="2"/>
      <c r="D21" s="2"/>
    </row>
    <row r="22" spans="2:4" hidden="1" x14ac:dyDescent="0.2">
      <c r="B22" s="2" t="s">
        <v>10</v>
      </c>
      <c r="C22" s="2"/>
      <c r="D22" s="2"/>
    </row>
    <row r="23" spans="2:4" hidden="1" x14ac:dyDescent="0.2">
      <c r="B23" s="2" t="s">
        <v>11</v>
      </c>
      <c r="C23" s="2"/>
      <c r="D23" s="8">
        <f>D20/D8</f>
        <v>0.8262839879154078</v>
      </c>
    </row>
    <row r="24" spans="2:4" hidden="1" x14ac:dyDescent="0.2"/>
    <row r="26" spans="2:4" ht="15" x14ac:dyDescent="0.25">
      <c r="B26" s="9" t="s">
        <v>16</v>
      </c>
      <c r="C26" s="10"/>
      <c r="D26" s="10"/>
    </row>
    <row r="27" spans="2:4" x14ac:dyDescent="0.2">
      <c r="B27" s="10"/>
      <c r="C27" s="10"/>
      <c r="D27" s="10"/>
    </row>
    <row r="28" spans="2:4" ht="28.5" x14ac:dyDescent="0.2">
      <c r="B28" s="11" t="s">
        <v>13</v>
      </c>
      <c r="C28" s="12" t="s">
        <v>14</v>
      </c>
      <c r="D28" s="13">
        <f>D18</f>
        <v>4227592.6999999993</v>
      </c>
    </row>
    <row r="29" spans="2:4" x14ac:dyDescent="0.2">
      <c r="B29" s="11" t="s">
        <v>3</v>
      </c>
      <c r="C29" s="12">
        <v>0.65</v>
      </c>
      <c r="D29" s="17">
        <v>6885</v>
      </c>
    </row>
    <row r="30" spans="2:4" x14ac:dyDescent="0.2">
      <c r="B30" s="14" t="s">
        <v>12</v>
      </c>
      <c r="C30" s="15">
        <v>0.65</v>
      </c>
      <c r="D30" s="16">
        <f>D28/D29</f>
        <v>614.02944081336227</v>
      </c>
    </row>
    <row r="31" spans="2:4" x14ac:dyDescent="0.2">
      <c r="B31" s="10" t="s">
        <v>15</v>
      </c>
      <c r="C31" s="10"/>
      <c r="D31" s="16">
        <f>D30-D10</f>
        <v>131.00944081336229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&amp;LGRDrs. 616/2022&amp;CEntgeltkalkulation Stuttgarter Inobhutnahme&amp;RAnlage 2</oddHeader>
    <oddFooter>&amp;RStand: 02.12.2022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Kalkulation_Entgelt</vt:lpstr>
      <vt:lpstr>Tabelle2</vt:lpstr>
      <vt:lpstr>Tabelle3</vt:lpstr>
    </vt:vector>
  </TitlesOfParts>
  <Company>Landeshauptstadt 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Gaßmann</dc:creator>
  <cp:lastModifiedBy>Marcus Gaßmann</cp:lastModifiedBy>
  <cp:lastPrinted>2022-12-02T10:56:26Z</cp:lastPrinted>
  <dcterms:created xsi:type="dcterms:W3CDTF">2022-11-04T11:00:31Z</dcterms:created>
  <dcterms:modified xsi:type="dcterms:W3CDTF">2022-12-02T10:57:03Z</dcterms:modified>
</cp:coreProperties>
</file>