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25260" windowHeight="12285" activeTab="0"/>
  </bookViews>
  <sheets>
    <sheet name="Einzelmaßnahmen 2014-2015" sheetId="1" r:id="rId1"/>
  </sheets>
  <definedNames>
    <definedName name="_xlnm.Print_Titles" localSheetId="0">'Einzelmaßnahmen 2014-2015'!$1:$3</definedName>
  </definedNames>
  <calcPr fullCalcOnLoad="1"/>
</workbook>
</file>

<file path=xl/sharedStrings.xml><?xml version="1.0" encoding="utf-8"?>
<sst xmlns="http://schemas.openxmlformats.org/spreadsheetml/2006/main" count="870" uniqueCount="311">
  <si>
    <t>Bezeichnung</t>
  </si>
  <si>
    <t>Stadtkämmerei</t>
  </si>
  <si>
    <t>Bürgermeisteramt</t>
  </si>
  <si>
    <t>Statistisches Amt</t>
  </si>
  <si>
    <t>Rechnungsprüfungsamt</t>
  </si>
  <si>
    <t>Bezirksämter</t>
  </si>
  <si>
    <t>Amt für Liegenschaften und Wohnen</t>
  </si>
  <si>
    <t>Rechtsamt</t>
  </si>
  <si>
    <t>Amt für öffentliche Ordnung</t>
  </si>
  <si>
    <t>Standesamt</t>
  </si>
  <si>
    <t>Amt für Umweltschutz</t>
  </si>
  <si>
    <t>Branddirektion</t>
  </si>
  <si>
    <t>Schulverwaltungsamt</t>
  </si>
  <si>
    <t>Kulturamt</t>
  </si>
  <si>
    <t>Sozialamt</t>
  </si>
  <si>
    <t>Jugendamt</t>
  </si>
  <si>
    <t>Sportamt</t>
  </si>
  <si>
    <t>Gesundheitsamt</t>
  </si>
  <si>
    <t>Amt für Stadtplanung und Stadterneuerung</t>
  </si>
  <si>
    <t>Stadtmessungsamt</t>
  </si>
  <si>
    <t>Baurechtsamt</t>
  </si>
  <si>
    <t>Hochbauamt</t>
  </si>
  <si>
    <t>Tiefbauamt</t>
  </si>
  <si>
    <t>Garten-, Friedhofs- und Forstamt</t>
  </si>
  <si>
    <t>Job Center Stuttgart</t>
  </si>
  <si>
    <t>.980</t>
  </si>
  <si>
    <t>Gemeinderat</t>
  </si>
  <si>
    <t>.981</t>
  </si>
  <si>
    <t>.10</t>
  </si>
  <si>
    <t>EDV-Ausstattung AK/54</t>
  </si>
  <si>
    <t>.130</t>
  </si>
  <si>
    <t>.50</t>
  </si>
  <si>
    <t>Ausarbeitung der Unfallstatistik</t>
  </si>
  <si>
    <t>EDV-Ausstattung AK/Si</t>
  </si>
  <si>
    <t>Computerunterstützte Parlamentsarbeit</t>
  </si>
  <si>
    <t>.20</t>
  </si>
  <si>
    <t>.110</t>
  </si>
  <si>
    <t>EDV-Ausstattung AK/AM</t>
  </si>
  <si>
    <t>.090</t>
  </si>
  <si>
    <t>EDV-Ausstattung GPR</t>
  </si>
  <si>
    <t>EDV-gestützte Wirtschaftsförderung</t>
  </si>
  <si>
    <t>EDV-Ausstattung OB-ICG</t>
  </si>
  <si>
    <t>EDV-Ausstattung BMA allgemein</t>
  </si>
  <si>
    <t>.010</t>
  </si>
  <si>
    <t>.80</t>
  </si>
  <si>
    <t>Internetauftritt stuttgart.de</t>
  </si>
  <si>
    <t>.910</t>
  </si>
  <si>
    <t>.040</t>
  </si>
  <si>
    <t>.020</t>
  </si>
  <si>
    <t>.030</t>
  </si>
  <si>
    <t>.050</t>
  </si>
  <si>
    <t>Netzwerkplanung und -management</t>
  </si>
  <si>
    <t>.21</t>
  </si>
  <si>
    <t>.22</t>
  </si>
  <si>
    <t>.23</t>
  </si>
  <si>
    <t>.24</t>
  </si>
  <si>
    <t>.25</t>
  </si>
  <si>
    <t>.27</t>
  </si>
  <si>
    <t>.28</t>
  </si>
  <si>
    <t>.51</t>
  </si>
  <si>
    <t>Verschlüsselung von Festplatten</t>
  </si>
  <si>
    <t>eGovernment</t>
  </si>
  <si>
    <t>EDV-Ausstattung 10-4</t>
  </si>
  <si>
    <t>EDV-Ausstattung 10-1</t>
  </si>
  <si>
    <t>EDV-Ausstattung 10AL und 10-2</t>
  </si>
  <si>
    <t>EDV-Ausstattung 10-5</t>
  </si>
  <si>
    <t>.001</t>
  </si>
  <si>
    <t>EDV-Ausstattung Amt 12</t>
  </si>
  <si>
    <t>KOMUNIS</t>
  </si>
  <si>
    <t>Data Warehouse</t>
  </si>
  <si>
    <t>.90</t>
  </si>
  <si>
    <t>EDV-Unterstützung für Wahlen</t>
  </si>
  <si>
    <t>EDV-Ausstattung Amt 14</t>
  </si>
  <si>
    <t>Fachamtsspezifische Software</t>
  </si>
  <si>
    <t>EDV-Ausstattung Amt 20</t>
  </si>
  <si>
    <t>elektronische Rechnungsbearbeitung</t>
  </si>
  <si>
    <t>Ablösung von JobScan-ScanClients</t>
  </si>
  <si>
    <t>Belegscanner</t>
  </si>
  <si>
    <t>EDV-Unterstützung für Grundbesitzabgaben</t>
  </si>
  <si>
    <t>.060</t>
  </si>
  <si>
    <t>EDV-Unterstützung für Beitreib./Vollstr.</t>
  </si>
  <si>
    <t>EDV-Ausstattung Amt 23</t>
  </si>
  <si>
    <t>Datenbank Preiswertes Wohneigentum</t>
  </si>
  <si>
    <t>Zusammenführung Wohnbauförderungsdaten</t>
  </si>
  <si>
    <t>Immobilienservice (insbes. Reinigung)</t>
  </si>
  <si>
    <t>eVergabe und eBeschaffung</t>
  </si>
  <si>
    <t>EDV-Ausstattung Amt 29</t>
  </si>
  <si>
    <t>EDV-Ausstattung Amt 30</t>
  </si>
  <si>
    <t>EDV-Ausstattung Amt 32</t>
  </si>
  <si>
    <t>EDV-Unterstützung Lebensmittelüberwach.</t>
  </si>
  <si>
    <t>EDV-Ausstattung Amt 34</t>
  </si>
  <si>
    <t>EDV-Ausstattung Amt 36</t>
  </si>
  <si>
    <t>EDV-Ausstattung Amt 37</t>
  </si>
  <si>
    <t>.11</t>
  </si>
  <si>
    <t>EDV-Ausstattung IWZ</t>
  </si>
  <si>
    <t>EDV-Ausstattung 10-3 (ohne IWZ)</t>
  </si>
  <si>
    <t>EDV-Ausstattung Amt 50</t>
  </si>
  <si>
    <t>EDV-Ausstattung Amt 40 (Innenverwaltung)</t>
  </si>
  <si>
    <t>EDV-Ausstattung Amt 40 (Schulen)</t>
  </si>
  <si>
    <t>EDV-Ausstattung Stadtarchiv</t>
  </si>
  <si>
    <t>EDV-Ausstattung Amt 41 allg. u. mupädi</t>
  </si>
  <si>
    <t>Digitalisierung Sozialamtskartei</t>
  </si>
  <si>
    <t>FamilienCard / BonusCard</t>
  </si>
  <si>
    <t>EDV-Unterstützung Fürsorgeunterkünfte</t>
  </si>
  <si>
    <t>Anpasssung / Ablösung besteh. Verfahren</t>
  </si>
  <si>
    <t>EDV-Ausstattung Amt 51 (ohne KITAs)</t>
  </si>
  <si>
    <t>EDV-Ausstattung Kindertagesstätten</t>
  </si>
  <si>
    <t>trägerübergreifendes KITA-Datenbanksyst.</t>
  </si>
  <si>
    <t>Anpassung Jugendhilfeverfahren</t>
  </si>
  <si>
    <t>EDV-Unterstützung b. Allg. Sozialdienst</t>
  </si>
  <si>
    <t>EDV-Ausstattung Amt 61</t>
  </si>
  <si>
    <t>Bilderdatenbank</t>
  </si>
  <si>
    <t>Geo-Informations-Systeme Amt 61</t>
  </si>
  <si>
    <t>Geo-Informations-Systeme Amt 12</t>
  </si>
  <si>
    <t>Veranlagung von Erschl./Kanalbeiträgen</t>
  </si>
  <si>
    <t>Verknüpfung Immobiliensoftware mit GIS</t>
  </si>
  <si>
    <t>EDV-Ausstattung Amt 63</t>
  </si>
  <si>
    <t>EDV-Unterstützung Baustatik</t>
  </si>
  <si>
    <t>EDV-Unterstützung Baugenehmigungen</t>
  </si>
  <si>
    <t>EDV-Ausstattung Amt 65</t>
  </si>
  <si>
    <t>EDV-Ausstattung Amt 66</t>
  </si>
  <si>
    <t>Geo-Informations-Systeme Amt 66</t>
  </si>
  <si>
    <t>EDV-Unterstützung Ausschreibung, Vergabe</t>
  </si>
  <si>
    <t>Baustellenmanagement, Einbindung in GIS</t>
  </si>
  <si>
    <t>CAD für Planung und Konstruktion</t>
  </si>
  <si>
    <t>weitere fachamtsspezifische Software</t>
  </si>
  <si>
    <t>EDV-Ausstattung Amt 67</t>
  </si>
  <si>
    <t>Geo-Informations-Systeme Amt 67</t>
  </si>
  <si>
    <t>EDV-Unterstützung Friedhöfe / Bestattg.</t>
  </si>
  <si>
    <t>Geo-Informations-Systeme Amt 36</t>
  </si>
  <si>
    <t>Ersatzbeschaffungen sowie Erweiterungen bis 10.000 € pro Jahr</t>
  </si>
  <si>
    <t>Intranet, Internet und eGovernment</t>
  </si>
  <si>
    <t>.100</t>
  </si>
  <si>
    <t>.120</t>
  </si>
  <si>
    <t>.140</t>
  </si>
  <si>
    <t>.150</t>
  </si>
  <si>
    <t>.160</t>
  </si>
  <si>
    <t>.170</t>
  </si>
  <si>
    <t>.180</t>
  </si>
  <si>
    <t>.190</t>
  </si>
  <si>
    <t>.200</t>
  </si>
  <si>
    <t>.210</t>
  </si>
  <si>
    <t>.220</t>
  </si>
  <si>
    <t>.230</t>
  </si>
  <si>
    <t>.240</t>
  </si>
  <si>
    <t>.250</t>
  </si>
  <si>
    <t>.260</t>
  </si>
  <si>
    <t>EDV-Ausstattung BZA Bad Cannstatt</t>
  </si>
  <si>
    <t>EDV-Ausstattung BZA Botnang</t>
  </si>
  <si>
    <t>EDV-Ausstattung BZA Degerloch</t>
  </si>
  <si>
    <t>EDV-Ausstattung BZA Feuerbach</t>
  </si>
  <si>
    <t>EDV-Ausstattung BZA Plieningen-Birkach</t>
  </si>
  <si>
    <t>EDV-Ausstattung BZA Hedelfingen</t>
  </si>
  <si>
    <t>EDV-Ausstattung BZA Möhringen</t>
  </si>
  <si>
    <t>EDV-Ausstattung BZA Mühlhausen</t>
  </si>
  <si>
    <t>EDV-Ausstattung BZA Münster</t>
  </si>
  <si>
    <t>EDV-Ausstattung BZA Obertürkheim</t>
  </si>
  <si>
    <t>EDV-Ausstattung BZA Sillenbuch</t>
  </si>
  <si>
    <t>EDV-Ausstattung BZA Stammheim</t>
  </si>
  <si>
    <t>EDV-Ausstattung BZA Untertürkheim</t>
  </si>
  <si>
    <t>EDV-Ausstattung BZA Vaihingen</t>
  </si>
  <si>
    <t>EDV-Ausstattung BZA Wangen</t>
  </si>
  <si>
    <t>EDV-Ausstattung BZA Weilimdorf</t>
  </si>
  <si>
    <t>EDV-Ausstattung BZA Zuffenhausen</t>
  </si>
  <si>
    <t>Geo-Informations-Systeme (sogenannte GIS-Maßnahmen)</t>
  </si>
  <si>
    <t>.52</t>
  </si>
  <si>
    <t>EDV-Ausstattung L/OB-K</t>
  </si>
  <si>
    <t>EDV-gestütztes Verkehrsmanagement (VIZ)</t>
  </si>
  <si>
    <t>.29</t>
  </si>
  <si>
    <t>.30</t>
  </si>
  <si>
    <t>EDV-Unterstützung Zweitwohnungssteuer</t>
  </si>
  <si>
    <t>davon 
Ergebnis-HH</t>
  </si>
  <si>
    <t>EDV-Ausstattung TP Rotebühlplatz (BgA)</t>
  </si>
  <si>
    <t>.710</t>
  </si>
  <si>
    <t>EDV-Ausstattung Philharmoniker (BgA)</t>
  </si>
  <si>
    <t>EDV-Ausstattung Stadtbücherei (BgA)</t>
  </si>
  <si>
    <t>EDV-Ausstattung Musikschule (BgA)</t>
  </si>
  <si>
    <t>EDV-Ausstattung Planetarium (BgA)</t>
  </si>
  <si>
    <t>EDV-Ausstattung Stadtmuseum (BgA)</t>
  </si>
  <si>
    <t>.730</t>
  </si>
  <si>
    <t>.720</t>
  </si>
  <si>
    <t>.740</t>
  </si>
  <si>
    <t>.750</t>
  </si>
  <si>
    <t>EDV-Unterstützung Stadtgärtnerei (BgA)</t>
  </si>
  <si>
    <t>EDV-Ausstattung Stadion Neckarpark (BgA)</t>
  </si>
  <si>
    <t>EDV-Ausstattung Eissportzentrum (BgA)</t>
  </si>
  <si>
    <t>EDV-Unterstützung Gutachterauss. (BgA)</t>
  </si>
  <si>
    <t>EDV-Unterstützung Vermessung (BgA)</t>
  </si>
  <si>
    <t>EDV-Unterstützung Verkauf (BgA)</t>
  </si>
  <si>
    <t>EDV-Ausstattung Amt 62 (ohne BgAs)</t>
  </si>
  <si>
    <t>EDV-Ausstattung Werkküchen (BgA)</t>
  </si>
  <si>
    <t>EDV-Ausstattung Vereinssportanlagen Amt 52 (BgA)</t>
  </si>
  <si>
    <t>EDV-Ausstattung Amt 52 (hoheitlich) Nadlerstr. 4</t>
  </si>
  <si>
    <t>Geodateninfrastruktur (GIS)</t>
  </si>
  <si>
    <t>Client Access Lizenzen (Windows Server/ WTS)</t>
  </si>
  <si>
    <t>.31</t>
  </si>
  <si>
    <t>Open Framework</t>
  </si>
  <si>
    <t>unvorhersehbare Sofortmaßnahmen</t>
  </si>
  <si>
    <t>SAP-Lizenzen für weitere Benutzer</t>
  </si>
  <si>
    <t>.32</t>
  </si>
  <si>
    <t>.33</t>
  </si>
  <si>
    <t xml:space="preserve">Nachfolge Notes 6.5 </t>
  </si>
  <si>
    <t>Infrastrukturmaßnahmen Serverpark</t>
  </si>
  <si>
    <t xml:space="preserve">EDV-Ausstattung für neue IuK-Maßnahmen </t>
  </si>
  <si>
    <t>EDV-Ausstattung für zentrale Systeme</t>
  </si>
  <si>
    <t>Summe der Maßnahmen</t>
  </si>
  <si>
    <t xml:space="preserve">      PSP-Element</t>
  </si>
  <si>
    <t>E</t>
  </si>
  <si>
    <t>Stra-
tegie</t>
  </si>
  <si>
    <t>P</t>
  </si>
  <si>
    <t>I</t>
  </si>
  <si>
    <t>A</t>
  </si>
  <si>
    <t>G</t>
  </si>
  <si>
    <t>Redaktionsprogramm Amtsblatt/Internetredaktion</t>
  </si>
  <si>
    <t xml:space="preserve">Haupt- und Personalamt </t>
  </si>
  <si>
    <t>.81</t>
  </si>
  <si>
    <t>.82</t>
  </si>
  <si>
    <t>.83</t>
  </si>
  <si>
    <t>D115 ServiceCenter Stuttgart</t>
  </si>
  <si>
    <t>IT-Sicherheit und Systemmanagement, Software-Bereitstellung</t>
  </si>
  <si>
    <t>Zentrale Lizenzverwaltung</t>
  </si>
  <si>
    <t>Sicherheit der städtischen Netzzugänge (Port Security)</t>
  </si>
  <si>
    <t>.54</t>
  </si>
  <si>
    <t>Identitätsmanagement</t>
  </si>
  <si>
    <t>Personalmanagementsystem</t>
  </si>
  <si>
    <t>IT Asset/Lizenzmanagement</t>
  </si>
  <si>
    <t>Nachfolge MSOffice 2003</t>
  </si>
  <si>
    <t>Migration ACCESS Datenbanken</t>
  </si>
  <si>
    <t>Ablösung MINPOS (BgA)</t>
  </si>
  <si>
    <t>Restliche Ablösung FWES</t>
  </si>
  <si>
    <t>Beteiligungssoftware AMI</t>
  </si>
  <si>
    <t>.920</t>
  </si>
  <si>
    <t>Softwareanpassungen Nachfolgeprodukt von M/Text</t>
  </si>
  <si>
    <t>Ablösung WAUS durch SoJuHKR</t>
  </si>
  <si>
    <t>EDV-Unterstützung Vergnügungssteuer</t>
  </si>
  <si>
    <t>.070</t>
  </si>
  <si>
    <t>Anpassung Fachverfahren + Neuaufbau Fachsoftwarestruktur</t>
  </si>
  <si>
    <t>FamilienCard</t>
  </si>
  <si>
    <t>EDV-Unterstützung Verkehrsmanagement</t>
  </si>
  <si>
    <t>OWI 21 Hochleistungscanner</t>
  </si>
  <si>
    <t>Energiedienste mit 2 Modulen (SEKS, SAAVE)</t>
  </si>
  <si>
    <t>.941</t>
  </si>
  <si>
    <t>Fachamtsspez. Software beim Stadtarchiv (Augias)</t>
  </si>
  <si>
    <t>Versionswechsel Ticketing System "KulturLine" Planetarium (BgA)</t>
  </si>
  <si>
    <t>Fachamtsspez. Software beim Stadtmuseum (BgA)</t>
  </si>
  <si>
    <t>PADUA Digitale Langzeitarchivierung</t>
  </si>
  <si>
    <t>Fachsoftware für Tageseinrichtungen für Kinder (NH-Kita)</t>
  </si>
  <si>
    <t xml:space="preserve">Arbeitshandbücher </t>
  </si>
  <si>
    <t xml:space="preserve">EDV-Ausstattung Amt 53 </t>
  </si>
  <si>
    <t>GIS Maßnahmen (mit SIAS- und GEOLiNE-Fachverfahren)</t>
  </si>
  <si>
    <t>.91</t>
  </si>
  <si>
    <t>.92</t>
  </si>
  <si>
    <t>SIAS (Basissystem ohne Fachverfahren)</t>
  </si>
  <si>
    <t>GEOLiNE (Basissystem ohne Fachverfahren)</t>
  </si>
  <si>
    <t>Koordinatenumstellung</t>
  </si>
  <si>
    <t>Beschaffung eines zweiten Mikrofilmscanners</t>
  </si>
  <si>
    <t>eVergabe VOB</t>
  </si>
  <si>
    <t>Geo-Informations-System TIBIS</t>
  </si>
  <si>
    <t>Straßenerhaltungsmanagement</t>
  </si>
  <si>
    <t>.912</t>
  </si>
  <si>
    <t>KOMUNIS-Ablösung DOCS Open</t>
  </si>
  <si>
    <t xml:space="preserve">Mitarbeiterportal SOLID </t>
  </si>
  <si>
    <t>.37</t>
  </si>
  <si>
    <t>.38</t>
  </si>
  <si>
    <t>.55</t>
  </si>
  <si>
    <t>Projekt Immobilienmanagement</t>
  </si>
  <si>
    <t>.56</t>
  </si>
  <si>
    <t>.57</t>
  </si>
  <si>
    <t>Archivierungssystem Saperion</t>
  </si>
  <si>
    <t>Ablösung des vorhandenen Bibliotheksverfahrens Bibliotheca2000 (BgA)</t>
  </si>
  <si>
    <t>Fachamtsspezifische Software bei der Musikschule (BgA)</t>
  </si>
  <si>
    <t>EDV-Ausstattung Gazi-Stadion (BgA)</t>
  </si>
  <si>
    <t>Modulerweiterung SKUBIS (BgA)</t>
  </si>
  <si>
    <t>Strategische Systematik und Teilsummen:</t>
  </si>
  <si>
    <t>Summen</t>
  </si>
  <si>
    <t>Sicherer Zugang auf externe/interne Informationssysteme</t>
  </si>
  <si>
    <t xml:space="preserve">      IuK-Maßnahmenplan 2014 / 2015</t>
  </si>
  <si>
    <t>Ansatz 2014</t>
  </si>
  <si>
    <t>Ansatz 2015</t>
  </si>
  <si>
    <t>MEDAS</t>
  </si>
  <si>
    <t>CCS-Finanzmanagement</t>
  </si>
  <si>
    <t>.26</t>
  </si>
  <si>
    <t>CCS-Personalmanagement</t>
  </si>
  <si>
    <t>Ausbau der SAP-Logistikmodule</t>
  </si>
  <si>
    <t>CCS: übergreifende Themen</t>
  </si>
  <si>
    <t>IT-Infrastruktur (ITIL)</t>
  </si>
  <si>
    <t>EDV-Ausstattung 10-6</t>
  </si>
  <si>
    <t>Dokumentenmanagementsystem (DMS)</t>
  </si>
  <si>
    <t>I/P</t>
  </si>
  <si>
    <t>Bürgerbeteiligungsportal</t>
  </si>
  <si>
    <t>Ratsinformationsystem</t>
  </si>
  <si>
    <t>Umstellung Windows XP auf 2007</t>
  </si>
  <si>
    <t>EDV-Ausstattung Weingut</t>
  </si>
  <si>
    <t>Facilitymanagementsystem (FIMS)</t>
  </si>
  <si>
    <t>JobPortal Arbeitsmarktprogramm</t>
  </si>
  <si>
    <t>Wissenmanagemant SGB II (QWIS)</t>
  </si>
  <si>
    <t>Natur- und Artenschutzrelevante Flächen Stuttgart (NAFS)</t>
  </si>
  <si>
    <t>Qualitäts-, Wissens- und Informationssystem (QWIS)</t>
  </si>
  <si>
    <t>Belegungsmanagement Flüchtlingsunterkünfte</t>
  </si>
  <si>
    <t xml:space="preserve">Integrationskurse </t>
  </si>
  <si>
    <t xml:space="preserve">Casemanagement beim BüSv Leben im Alter
neu: Ablösung vom Dokumentationsprogramm „eLiAs“ </t>
  </si>
  <si>
    <t xml:space="preserve">Entwicklungen Bereich eGovernment </t>
  </si>
  <si>
    <t>Fachsoftware</t>
  </si>
  <si>
    <t>Bürgerservice-Bauen</t>
  </si>
  <si>
    <t>EDV-Unterstützung Friedhöfe/Best. (BgA)</t>
  </si>
  <si>
    <t>Software für Spielplatzkontrolle</t>
  </si>
  <si>
    <t>G/P</t>
  </si>
  <si>
    <t>Neue Projekte</t>
  </si>
  <si>
    <t>Aufrechterhaltung zentrale und dezentrale Infrastruktur</t>
  </si>
  <si>
    <t>Bürgerhaushalt Stuttgart (wird umbenannt in "Bürgerbeteiligungsportal")</t>
  </si>
  <si>
    <t>.53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</si>
</sst>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.&quot;000"/>
    <numFmt numFmtId="165" formatCode="000000"/>
    <numFmt numFmtId="166" formatCode="&quot;.&quot;00"/>
    <numFmt numFmtId="167" formatCode="0.0"/>
    <numFmt numFmtId="168" formatCode="&quot;7.&quot;000000"/>
    <numFmt numFmtId="169" formatCode="#,##0.0"/>
    <numFmt numFmtId="170" formatCode="[$-407]dddd\,\ d\.\ mmmm\ yyyy"/>
    <numFmt numFmtId="171" formatCode="mmm\ yyyy"/>
    <numFmt numFmtId="172" formatCode="\7&quot;.&quot;000000&quot;.&quot;000"/>
    <numFmt numFmtId="173" formatCode="#&quot;.&quot;######&quot;.&quot;000"/>
    <numFmt numFmtId="174" formatCode="\7&quot;.&quot;000000"/>
    <numFmt numFmtId="175" formatCode="_-* #,##0.0\ _€_-;\-* #,##0.0\ _€_-;_-* &quot;-&quot;??\ _€_-;_-@_-"/>
    <numFmt numFmtId="176" formatCode="_-* #,##0\ _€_-;\-* #,##0\ _€_-;_-* &quot;-&quot;??\ _€_-;_-@_-"/>
    <numFmt numFmtId="177" formatCode="#,##0_ ;\-#,##0\ "/>
    <numFmt numFmtId="178" formatCode="\4&quot;.&quot;000000"/>
  </numFmts>
  <fonts count="43">
    <font>
      <sz val="10"/>
      <name val="Arial"/>
      <family val="0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33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124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3" fontId="7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1" fillId="0" borderId="0" xfId="0" applyFont="1" applyAlignment="1">
      <alignment/>
    </xf>
    <xf numFmtId="0" fontId="0" fillId="0" borderId="11" xfId="0" applyFont="1" applyBorder="1" applyAlignment="1">
      <alignment/>
    </xf>
    <xf numFmtId="164" fontId="0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right"/>
    </xf>
    <xf numFmtId="164" fontId="0" fillId="0" borderId="12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164" fontId="0" fillId="0" borderId="0" xfId="0" applyNumberFormat="1" applyFont="1" applyBorder="1" applyAlignment="1">
      <alignment horizontal="right"/>
    </xf>
    <xf numFmtId="164" fontId="0" fillId="0" borderId="12" xfId="0" applyNumberFormat="1" applyFont="1" applyBorder="1" applyAlignment="1">
      <alignment horizontal="right"/>
    </xf>
    <xf numFmtId="166" fontId="0" fillId="0" borderId="0" xfId="0" applyNumberFormat="1" applyFont="1" applyBorder="1" applyAlignment="1" quotePrefix="1">
      <alignment horizontal="right"/>
    </xf>
    <xf numFmtId="166" fontId="0" fillId="0" borderId="0" xfId="0" applyNumberFormat="1" applyFont="1" applyBorder="1" applyAlignment="1">
      <alignment horizontal="right"/>
    </xf>
    <xf numFmtId="166" fontId="0" fillId="0" borderId="12" xfId="0" applyNumberFormat="1" applyFont="1" applyBorder="1" applyAlignment="1" quotePrefix="1">
      <alignment horizontal="right"/>
    </xf>
    <xf numFmtId="3" fontId="0" fillId="0" borderId="10" xfId="0" applyNumberFormat="1" applyFont="1" applyBorder="1" applyAlignment="1">
      <alignment/>
    </xf>
    <xf numFmtId="3" fontId="0" fillId="0" borderId="10" xfId="47" applyNumberFormat="1" applyFont="1" applyBorder="1" applyAlignment="1">
      <alignment/>
    </xf>
    <xf numFmtId="3" fontId="0" fillId="0" borderId="10" xfId="47" applyNumberFormat="1" applyFont="1" applyBorder="1" applyAlignment="1">
      <alignment vertical="center"/>
    </xf>
    <xf numFmtId="3" fontId="0" fillId="0" borderId="0" xfId="47" applyNumberFormat="1" applyFont="1" applyAlignment="1">
      <alignment/>
    </xf>
    <xf numFmtId="3" fontId="0" fillId="0" borderId="10" xfId="0" applyNumberFormat="1" applyFont="1" applyBorder="1" applyAlignment="1">
      <alignment vertical="center"/>
    </xf>
    <xf numFmtId="3" fontId="0" fillId="0" borderId="0" xfId="0" applyNumberFormat="1" applyFont="1" applyAlignment="1">
      <alignment/>
    </xf>
    <xf numFmtId="0" fontId="0" fillId="0" borderId="0" xfId="0" applyFont="1" applyBorder="1" applyAlignment="1">
      <alignment horizontal="right"/>
    </xf>
    <xf numFmtId="3" fontId="0" fillId="0" borderId="10" xfId="47" applyNumberFormat="1" applyFont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5" fillId="0" borderId="0" xfId="0" applyFont="1" applyAlignment="1">
      <alignment/>
    </xf>
    <xf numFmtId="174" fontId="0" fillId="0" borderId="0" xfId="0" applyNumberFormat="1" applyFill="1" applyBorder="1" applyAlignment="1">
      <alignment/>
    </xf>
    <xf numFmtId="164" fontId="0" fillId="0" borderId="0" xfId="0" applyNumberFormat="1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 horizontal="right"/>
    </xf>
    <xf numFmtId="3" fontId="0" fillId="0" borderId="10" xfId="47" applyNumberFormat="1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166" fontId="0" fillId="0" borderId="0" xfId="0" applyNumberFormat="1" applyFont="1" applyFill="1" applyBorder="1" applyAlignment="1">
      <alignment horizontal="right"/>
    </xf>
    <xf numFmtId="166" fontId="1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3" xfId="0" applyFont="1" applyBorder="1" applyAlignment="1">
      <alignment/>
    </xf>
    <xf numFmtId="177" fontId="0" fillId="0" borderId="0" xfId="42" applyNumberFormat="1" applyAlignment="1">
      <alignment/>
    </xf>
    <xf numFmtId="0" fontId="0" fillId="0" borderId="14" xfId="0" applyFont="1" applyBorder="1" applyAlignment="1">
      <alignment vertical="center"/>
    </xf>
    <xf numFmtId="3" fontId="0" fillId="33" borderId="15" xfId="47" applyNumberFormat="1" applyFont="1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3" fontId="0" fillId="34" borderId="15" xfId="0" applyNumberFormat="1" applyFont="1" applyFill="1" applyBorder="1" applyAlignment="1">
      <alignment horizontal="center"/>
    </xf>
    <xf numFmtId="166" fontId="0" fillId="0" borderId="0" xfId="0" applyNumberFormat="1" applyFont="1" applyFill="1" applyBorder="1" applyAlignment="1">
      <alignment horizontal="right"/>
    </xf>
    <xf numFmtId="177" fontId="0" fillId="0" borderId="10" xfId="42" applyNumberFormat="1" applyBorder="1" applyAlignment="1">
      <alignment/>
    </xf>
    <xf numFmtId="3" fontId="0" fillId="0" borderId="10" xfId="47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10" xfId="47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177" fontId="0" fillId="0" borderId="0" xfId="42" applyNumberFormat="1" applyFont="1" applyFill="1" applyAlignment="1">
      <alignment/>
    </xf>
    <xf numFmtId="177" fontId="0" fillId="0" borderId="0" xfId="42" applyNumberFormat="1" applyFont="1" applyAlignment="1">
      <alignment/>
    </xf>
    <xf numFmtId="0" fontId="0" fillId="0" borderId="11" xfId="0" applyFont="1" applyFill="1" applyBorder="1" applyAlignment="1">
      <alignment/>
    </xf>
    <xf numFmtId="0" fontId="6" fillId="33" borderId="14" xfId="0" applyFont="1" applyFill="1" applyBorder="1" applyAlignment="1">
      <alignment horizontal="center" vertical="center" wrapText="1"/>
    </xf>
    <xf numFmtId="3" fontId="0" fillId="0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0" fillId="0" borderId="11" xfId="47" applyNumberFormat="1" applyFont="1" applyFill="1" applyBorder="1" applyAlignment="1">
      <alignment/>
    </xf>
    <xf numFmtId="3" fontId="0" fillId="0" borderId="11" xfId="0" applyNumberFormat="1" applyFont="1" applyBorder="1" applyAlignment="1">
      <alignment/>
    </xf>
    <xf numFmtId="3" fontId="7" fillId="0" borderId="11" xfId="0" applyNumberFormat="1" applyFont="1" applyBorder="1" applyAlignment="1">
      <alignment/>
    </xf>
    <xf numFmtId="3" fontId="7" fillId="0" borderId="11" xfId="0" applyNumberFormat="1" applyFont="1" applyFill="1" applyBorder="1" applyAlignment="1">
      <alignment/>
    </xf>
    <xf numFmtId="0" fontId="7" fillId="0" borderId="11" xfId="0" applyFont="1" applyFill="1" applyBorder="1" applyAlignment="1">
      <alignment/>
    </xf>
    <xf numFmtId="3" fontId="7" fillId="0" borderId="13" xfId="0" applyNumberFormat="1" applyFont="1" applyBorder="1" applyAlignment="1">
      <alignment/>
    </xf>
    <xf numFmtId="177" fontId="0" fillId="0" borderId="0" xfId="42" applyNumberFormat="1" applyFill="1" applyAlignment="1">
      <alignment/>
    </xf>
    <xf numFmtId="0" fontId="7" fillId="0" borderId="10" xfId="0" applyFont="1" applyBorder="1" applyAlignment="1">
      <alignment vertical="center"/>
    </xf>
    <xf numFmtId="177" fontId="7" fillId="0" borderId="11" xfId="42" applyNumberFormat="1" applyFont="1" applyBorder="1" applyAlignment="1">
      <alignment/>
    </xf>
    <xf numFmtId="3" fontId="7" fillId="0" borderId="10" xfId="47" applyNumberFormat="1" applyFont="1" applyFill="1" applyBorder="1" applyAlignment="1">
      <alignment/>
    </xf>
    <xf numFmtId="177" fontId="0" fillId="0" borderId="0" xfId="42" applyNumberFormat="1" applyFont="1" applyFill="1" applyAlignment="1">
      <alignment/>
    </xf>
    <xf numFmtId="166" fontId="0" fillId="0" borderId="0" xfId="0" applyNumberFormat="1" applyBorder="1" applyAlignment="1">
      <alignment horizontal="right"/>
    </xf>
    <xf numFmtId="3" fontId="5" fillId="0" borderId="14" xfId="47" applyNumberFormat="1" applyFont="1" applyBorder="1" applyAlignment="1">
      <alignment/>
    </xf>
    <xf numFmtId="177" fontId="0" fillId="0" borderId="10" xfId="42" applyNumberFormat="1" applyFont="1" applyBorder="1" applyAlignment="1">
      <alignment/>
    </xf>
    <xf numFmtId="177" fontId="0" fillId="0" borderId="10" xfId="42" applyNumberFormat="1" applyFont="1" applyBorder="1" applyAlignment="1">
      <alignment/>
    </xf>
    <xf numFmtId="177" fontId="0" fillId="0" borderId="10" xfId="42" applyNumberFormat="1" applyFont="1" applyFill="1" applyBorder="1" applyAlignment="1">
      <alignment/>
    </xf>
    <xf numFmtId="177" fontId="0" fillId="0" borderId="10" xfId="42" applyNumberFormat="1" applyFont="1" applyFill="1" applyBorder="1" applyAlignment="1">
      <alignment/>
    </xf>
    <xf numFmtId="177" fontId="0" fillId="0" borderId="10" xfId="42" applyNumberFormat="1" applyFill="1" applyBorder="1" applyAlignment="1">
      <alignment/>
    </xf>
    <xf numFmtId="164" fontId="5" fillId="35" borderId="0" xfId="0" applyNumberFormat="1" applyFont="1" applyFill="1" applyBorder="1" applyAlignment="1">
      <alignment horizontal="right"/>
    </xf>
    <xf numFmtId="166" fontId="5" fillId="35" borderId="0" xfId="0" applyNumberFormat="1" applyFont="1" applyFill="1" applyBorder="1" applyAlignment="1" quotePrefix="1">
      <alignment horizontal="right"/>
    </xf>
    <xf numFmtId="0" fontId="5" fillId="35" borderId="10" xfId="0" applyFont="1" applyFill="1" applyBorder="1" applyAlignment="1">
      <alignment/>
    </xf>
    <xf numFmtId="3" fontId="5" fillId="35" borderId="10" xfId="0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6" fontId="0" fillId="35" borderId="10" xfId="0" applyNumberFormat="1" applyFont="1" applyFill="1" applyBorder="1" applyAlignment="1" quotePrefix="1">
      <alignment horizontal="center"/>
    </xf>
    <xf numFmtId="166" fontId="0" fillId="0" borderId="10" xfId="0" applyNumberFormat="1" applyFont="1" applyFill="1" applyBorder="1" applyAlignment="1">
      <alignment horizontal="center"/>
    </xf>
    <xf numFmtId="166" fontId="0" fillId="0" borderId="10" xfId="0" applyNumberFormat="1" applyFont="1" applyBorder="1" applyAlignment="1">
      <alignment horizontal="center"/>
    </xf>
    <xf numFmtId="166" fontId="0" fillId="0" borderId="13" xfId="0" applyNumberFormat="1" applyFont="1" applyBorder="1" applyAlignment="1" quotePrefix="1">
      <alignment horizontal="center"/>
    </xf>
    <xf numFmtId="166" fontId="0" fillId="0" borderId="10" xfId="0" applyNumberFormat="1" applyFont="1" applyFill="1" applyBorder="1" applyAlignment="1">
      <alignment horizontal="center"/>
    </xf>
    <xf numFmtId="174" fontId="0" fillId="0" borderId="16" xfId="0" applyNumberFormat="1" applyBorder="1" applyAlignment="1">
      <alignment/>
    </xf>
    <xf numFmtId="174" fontId="5" fillId="35" borderId="16" xfId="0" applyNumberFormat="1" applyFont="1" applyFill="1" applyBorder="1" applyAlignment="1">
      <alignment/>
    </xf>
    <xf numFmtId="174" fontId="0" fillId="0" borderId="16" xfId="0" applyNumberFormat="1" applyBorder="1" applyAlignment="1">
      <alignment/>
    </xf>
    <xf numFmtId="174" fontId="0" fillId="0" borderId="16" xfId="0" applyNumberFormat="1" applyFont="1" applyFill="1" applyBorder="1" applyAlignment="1">
      <alignment/>
    </xf>
    <xf numFmtId="174" fontId="0" fillId="0" borderId="16" xfId="0" applyNumberFormat="1" applyFill="1" applyBorder="1" applyAlignment="1">
      <alignment/>
    </xf>
    <xf numFmtId="174" fontId="0" fillId="0" borderId="15" xfId="0" applyNumberFormat="1" applyBorder="1" applyAlignment="1" quotePrefix="1">
      <alignment/>
    </xf>
    <xf numFmtId="0" fontId="0" fillId="0" borderId="14" xfId="0" applyFont="1" applyBorder="1" applyAlignment="1">
      <alignment horizontal="center" vertical="center" wrapText="1"/>
    </xf>
    <xf numFmtId="3" fontId="5" fillId="33" borderId="14" xfId="47" applyNumberFormat="1" applyFont="1" applyFill="1" applyBorder="1" applyAlignment="1">
      <alignment horizontal="center" vertical="center" wrapText="1"/>
    </xf>
    <xf numFmtId="3" fontId="5" fillId="34" borderId="14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/>
    </xf>
    <xf numFmtId="0" fontId="0" fillId="34" borderId="17" xfId="0" applyFill="1" applyBorder="1" applyAlignment="1">
      <alignment horizontal="center"/>
    </xf>
    <xf numFmtId="0" fontId="6" fillId="34" borderId="14" xfId="0" applyFont="1" applyFill="1" applyBorder="1" applyAlignment="1">
      <alignment horizontal="center" vertical="center" wrapText="1"/>
    </xf>
    <xf numFmtId="3" fontId="8" fillId="0" borderId="10" xfId="0" applyNumberFormat="1" applyFont="1" applyBorder="1" applyAlignment="1">
      <alignment/>
    </xf>
    <xf numFmtId="0" fontId="7" fillId="0" borderId="10" xfId="0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177" fontId="7" fillId="0" borderId="11" xfId="42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5" fillId="0" borderId="0" xfId="0" applyNumberFormat="1" applyFont="1" applyAlignment="1">
      <alignment/>
    </xf>
    <xf numFmtId="3" fontId="0" fillId="0" borderId="14" xfId="47" applyNumberFormat="1" applyFont="1" applyBorder="1" applyAlignment="1">
      <alignment/>
    </xf>
    <xf numFmtId="0" fontId="5" fillId="0" borderId="0" xfId="0" applyFont="1" applyFill="1" applyAlignment="1">
      <alignment/>
    </xf>
    <xf numFmtId="0" fontId="5" fillId="33" borderId="18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5" fillId="34" borderId="18" xfId="0" applyFont="1" applyFill="1" applyBorder="1" applyAlignment="1">
      <alignment horizontal="center"/>
    </xf>
    <xf numFmtId="0" fontId="5" fillId="34" borderId="19" xfId="0" applyFont="1" applyFill="1" applyBorder="1" applyAlignment="1">
      <alignment horizontal="center"/>
    </xf>
    <xf numFmtId="0" fontId="5" fillId="0" borderId="15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5" fillId="0" borderId="21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166" fontId="0" fillId="0" borderId="0" xfId="0" applyNumberFormat="1" applyFill="1" applyBorder="1" applyAlignment="1">
      <alignment horizontal="right"/>
    </xf>
    <xf numFmtId="0" fontId="0" fillId="0" borderId="10" xfId="0" applyFont="1" applyFill="1" applyBorder="1" applyAlignment="1">
      <alignment wrapText="1"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Euro" xfId="47"/>
    <cellStyle name="Gut" xfId="48"/>
    <cellStyle name="Hyperlink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9"/>
  <dimension ref="A1:K252"/>
  <sheetViews>
    <sheetView tabSelected="1" zoomScalePageLayoutView="0" workbookViewId="0" topLeftCell="A1">
      <selection activeCell="A2" sqref="A2:G2"/>
    </sheetView>
  </sheetViews>
  <sheetFormatPr defaultColWidth="11.421875" defaultRowHeight="12.75"/>
  <cols>
    <col min="2" max="2" width="5.28125" style="12" customWidth="1"/>
    <col min="3" max="3" width="4.7109375" style="13" bestFit="1" customWidth="1"/>
    <col min="4" max="4" width="3.8515625" style="13" bestFit="1" customWidth="1"/>
    <col min="5" max="5" width="0.9921875" style="13" customWidth="1"/>
    <col min="6" max="6" width="6.140625" style="82" customWidth="1"/>
    <col min="7" max="7" width="59.7109375" style="37" customWidth="1"/>
    <col min="8" max="8" width="13.7109375" style="22" customWidth="1"/>
    <col min="9" max="9" width="13.7109375" style="0" customWidth="1"/>
    <col min="10" max="10" width="13.7109375" style="24" customWidth="1"/>
    <col min="11" max="11" width="13.7109375" style="4" customWidth="1"/>
  </cols>
  <sheetData>
    <row r="1" spans="1:11" ht="18" customHeight="1">
      <c r="A1" s="116" t="s">
        <v>276</v>
      </c>
      <c r="B1" s="117"/>
      <c r="C1" s="117"/>
      <c r="D1" s="117"/>
      <c r="E1" s="117"/>
      <c r="F1" s="117"/>
      <c r="G1" s="118"/>
      <c r="H1" s="109">
        <v>2014</v>
      </c>
      <c r="I1" s="110"/>
      <c r="J1" s="111">
        <v>2015</v>
      </c>
      <c r="K1" s="112"/>
    </row>
    <row r="2" spans="1:11" ht="12.75">
      <c r="A2" s="113"/>
      <c r="B2" s="114"/>
      <c r="C2" s="114"/>
      <c r="D2" s="114"/>
      <c r="E2" s="114"/>
      <c r="F2" s="114"/>
      <c r="G2" s="115"/>
      <c r="H2" s="44"/>
      <c r="I2" s="45"/>
      <c r="J2" s="46"/>
      <c r="K2" s="98"/>
    </row>
    <row r="3" spans="1:11" s="2" customFormat="1" ht="25.5">
      <c r="A3" s="119" t="s">
        <v>206</v>
      </c>
      <c r="B3" s="120"/>
      <c r="C3" s="120"/>
      <c r="D3" s="120"/>
      <c r="E3" s="121"/>
      <c r="F3" s="94" t="s">
        <v>208</v>
      </c>
      <c r="G3" s="43" t="s">
        <v>0</v>
      </c>
      <c r="H3" s="95" t="s">
        <v>277</v>
      </c>
      <c r="I3" s="56" t="s">
        <v>171</v>
      </c>
      <c r="J3" s="96" t="s">
        <v>278</v>
      </c>
      <c r="K3" s="99" t="s">
        <v>171</v>
      </c>
    </row>
    <row r="4" spans="1:11" s="108" customFormat="1" ht="15" customHeight="1">
      <c r="A4" s="89">
        <v>104000</v>
      </c>
      <c r="B4" s="77" t="s">
        <v>25</v>
      </c>
      <c r="C4" s="77"/>
      <c r="D4" s="78"/>
      <c r="E4" s="78"/>
      <c r="F4" s="83"/>
      <c r="G4" s="79" t="s">
        <v>26</v>
      </c>
      <c r="H4" s="80">
        <f>H5</f>
        <v>40000</v>
      </c>
      <c r="I4" s="80"/>
      <c r="J4" s="80">
        <f>J5</f>
        <v>40000</v>
      </c>
      <c r="K4" s="80"/>
    </row>
    <row r="5" spans="1:11" s="28" customFormat="1" ht="15.75" customHeight="1">
      <c r="A5" s="88">
        <v>104000</v>
      </c>
      <c r="B5" s="9" t="s">
        <v>25</v>
      </c>
      <c r="C5" s="25" t="s">
        <v>66</v>
      </c>
      <c r="D5" s="25" t="s">
        <v>28</v>
      </c>
      <c r="E5" s="25"/>
      <c r="F5" s="5" t="s">
        <v>207</v>
      </c>
      <c r="G5" s="38" t="s">
        <v>34</v>
      </c>
      <c r="H5" s="26">
        <v>40000</v>
      </c>
      <c r="I5" s="3">
        <v>0</v>
      </c>
      <c r="J5" s="27">
        <v>40000</v>
      </c>
      <c r="K5" s="3">
        <v>0</v>
      </c>
    </row>
    <row r="6" spans="1:11" s="108" customFormat="1" ht="15" customHeight="1">
      <c r="A6" s="89">
        <v>104000</v>
      </c>
      <c r="B6" s="77">
        <v>981</v>
      </c>
      <c r="C6" s="77"/>
      <c r="D6" s="78"/>
      <c r="E6" s="78"/>
      <c r="F6" s="83"/>
      <c r="G6" s="79" t="s">
        <v>2</v>
      </c>
      <c r="H6" s="80">
        <f>SUM(H7:H18)</f>
        <v>224400</v>
      </c>
      <c r="I6" s="80"/>
      <c r="J6" s="80">
        <f>SUM(J7:J18)</f>
        <v>216000</v>
      </c>
      <c r="K6" s="80"/>
    </row>
    <row r="7" spans="1:11" s="2" customFormat="1" ht="15.75" customHeight="1">
      <c r="A7" s="90">
        <v>104000</v>
      </c>
      <c r="B7" s="9" t="s">
        <v>27</v>
      </c>
      <c r="C7" s="14" t="s">
        <v>43</v>
      </c>
      <c r="D7" s="17" t="s">
        <v>28</v>
      </c>
      <c r="E7" s="17"/>
      <c r="F7" s="85" t="s">
        <v>207</v>
      </c>
      <c r="G7" s="8" t="s">
        <v>42</v>
      </c>
      <c r="H7" s="20">
        <v>52000</v>
      </c>
      <c r="I7" s="3">
        <v>4000</v>
      </c>
      <c r="J7" s="19">
        <v>52000</v>
      </c>
      <c r="K7" s="3">
        <v>4000</v>
      </c>
    </row>
    <row r="8" spans="1:11" s="2" customFormat="1" ht="15.75" customHeight="1" hidden="1">
      <c r="A8" s="90">
        <v>104000</v>
      </c>
      <c r="B8" s="9">
        <v>981</v>
      </c>
      <c r="C8" s="14" t="s">
        <v>48</v>
      </c>
      <c r="D8" s="16">
        <v>50</v>
      </c>
      <c r="E8" s="16"/>
      <c r="F8" s="85" t="s">
        <v>209</v>
      </c>
      <c r="G8" s="8" t="s">
        <v>40</v>
      </c>
      <c r="H8" s="20"/>
      <c r="I8" s="3"/>
      <c r="J8" s="19"/>
      <c r="K8" s="3"/>
    </row>
    <row r="9" spans="1:11" s="2" customFormat="1" ht="15.75" customHeight="1" hidden="1">
      <c r="A9" s="90">
        <v>104000</v>
      </c>
      <c r="B9" s="9">
        <v>981</v>
      </c>
      <c r="C9" s="14" t="s">
        <v>49</v>
      </c>
      <c r="D9" s="17" t="s">
        <v>28</v>
      </c>
      <c r="E9" s="17"/>
      <c r="F9" s="85" t="s">
        <v>207</v>
      </c>
      <c r="G9" s="8" t="s">
        <v>41</v>
      </c>
      <c r="H9" s="20"/>
      <c r="I9" s="3"/>
      <c r="J9" s="19"/>
      <c r="K9" s="3"/>
    </row>
    <row r="10" spans="1:11" s="2" customFormat="1" ht="15.75" customHeight="1">
      <c r="A10" s="91">
        <v>104000</v>
      </c>
      <c r="B10" s="30" t="s">
        <v>27</v>
      </c>
      <c r="C10" s="30" t="s">
        <v>50</v>
      </c>
      <c r="D10" s="47" t="s">
        <v>28</v>
      </c>
      <c r="E10" s="47"/>
      <c r="F10" s="84" t="s">
        <v>207</v>
      </c>
      <c r="G10" s="55" t="s">
        <v>166</v>
      </c>
      <c r="H10" s="49">
        <v>17600</v>
      </c>
      <c r="I10" s="33">
        <v>1600</v>
      </c>
      <c r="J10" s="49">
        <v>17600</v>
      </c>
      <c r="K10" s="33">
        <v>1600</v>
      </c>
    </row>
    <row r="11" spans="1:11" s="2" customFormat="1" ht="15.75" customHeight="1">
      <c r="A11" s="91">
        <v>104000</v>
      </c>
      <c r="B11" s="30" t="s">
        <v>27</v>
      </c>
      <c r="C11" s="30" t="s">
        <v>50</v>
      </c>
      <c r="D11" s="47">
        <v>50</v>
      </c>
      <c r="E11" s="47"/>
      <c r="F11" s="85" t="s">
        <v>209</v>
      </c>
      <c r="G11" s="55" t="s">
        <v>213</v>
      </c>
      <c r="H11" s="49">
        <v>30000</v>
      </c>
      <c r="I11" s="33">
        <v>0</v>
      </c>
      <c r="J11" s="50">
        <v>30000</v>
      </c>
      <c r="K11" s="33">
        <v>0</v>
      </c>
    </row>
    <row r="12" spans="1:11" s="2" customFormat="1" ht="15.75" customHeight="1">
      <c r="A12" s="90">
        <v>104000</v>
      </c>
      <c r="B12" s="9" t="s">
        <v>27</v>
      </c>
      <c r="C12" s="14" t="s">
        <v>50</v>
      </c>
      <c r="D12" s="17" t="s">
        <v>44</v>
      </c>
      <c r="E12" s="17"/>
      <c r="F12" s="85" t="s">
        <v>210</v>
      </c>
      <c r="G12" s="8" t="s">
        <v>45</v>
      </c>
      <c r="H12" s="51">
        <v>100000</v>
      </c>
      <c r="I12" s="3">
        <v>0</v>
      </c>
      <c r="J12" s="52">
        <v>100000</v>
      </c>
      <c r="K12" s="3">
        <v>0</v>
      </c>
    </row>
    <row r="13" spans="1:11" s="2" customFormat="1" ht="15.75" customHeight="1">
      <c r="A13" s="90">
        <v>104000</v>
      </c>
      <c r="B13" s="9" t="s">
        <v>27</v>
      </c>
      <c r="C13" s="14" t="s">
        <v>38</v>
      </c>
      <c r="D13" s="17" t="s">
        <v>28</v>
      </c>
      <c r="E13" s="17"/>
      <c r="F13" s="85" t="s">
        <v>207</v>
      </c>
      <c r="G13" s="8" t="s">
        <v>39</v>
      </c>
      <c r="H13" s="20">
        <v>12500</v>
      </c>
      <c r="I13" s="3">
        <v>0</v>
      </c>
      <c r="J13" s="19">
        <v>2800</v>
      </c>
      <c r="K13" s="3">
        <v>0</v>
      </c>
    </row>
    <row r="14" spans="1:11" s="2" customFormat="1" ht="15.75" customHeight="1">
      <c r="A14" s="90">
        <v>104000</v>
      </c>
      <c r="B14" s="9" t="s">
        <v>27</v>
      </c>
      <c r="C14" s="14" t="s">
        <v>36</v>
      </c>
      <c r="D14" s="17" t="s">
        <v>28</v>
      </c>
      <c r="E14" s="17"/>
      <c r="F14" s="85" t="s">
        <v>207</v>
      </c>
      <c r="G14" s="8" t="s">
        <v>37</v>
      </c>
      <c r="H14" s="20">
        <v>3200</v>
      </c>
      <c r="I14" s="3">
        <v>0</v>
      </c>
      <c r="J14" s="19">
        <v>3500</v>
      </c>
      <c r="K14" s="3">
        <v>0</v>
      </c>
    </row>
    <row r="15" spans="1:11" s="2" customFormat="1" ht="15.75" customHeight="1">
      <c r="A15" s="90">
        <v>104000</v>
      </c>
      <c r="B15" s="9" t="s">
        <v>27</v>
      </c>
      <c r="C15" s="14" t="s">
        <v>30</v>
      </c>
      <c r="D15" s="17" t="s">
        <v>28</v>
      </c>
      <c r="E15" s="17"/>
      <c r="F15" s="85" t="s">
        <v>207</v>
      </c>
      <c r="G15" s="8" t="s">
        <v>33</v>
      </c>
      <c r="H15" s="20">
        <v>2400</v>
      </c>
      <c r="I15" s="3">
        <v>0</v>
      </c>
      <c r="J15" s="19">
        <v>3800</v>
      </c>
      <c r="K15" s="3">
        <v>0</v>
      </c>
    </row>
    <row r="16" spans="1:11" s="2" customFormat="1" ht="15.75" customHeight="1" hidden="1">
      <c r="A16" s="90">
        <v>104000</v>
      </c>
      <c r="B16" s="9" t="s">
        <v>27</v>
      </c>
      <c r="C16" s="14" t="s">
        <v>30</v>
      </c>
      <c r="D16" s="17" t="s">
        <v>31</v>
      </c>
      <c r="E16" s="17"/>
      <c r="F16" s="85" t="s">
        <v>209</v>
      </c>
      <c r="G16" s="8" t="s">
        <v>32</v>
      </c>
      <c r="H16" s="20"/>
      <c r="I16" s="3"/>
      <c r="J16" s="19"/>
      <c r="K16" s="3"/>
    </row>
    <row r="17" spans="1:11" s="2" customFormat="1" ht="15.75" customHeight="1">
      <c r="A17" s="92">
        <v>104000</v>
      </c>
      <c r="B17" s="30" t="s">
        <v>27</v>
      </c>
      <c r="C17" s="31" t="s">
        <v>30</v>
      </c>
      <c r="D17" s="35" t="s">
        <v>31</v>
      </c>
      <c r="E17" s="35"/>
      <c r="F17" s="84" t="s">
        <v>209</v>
      </c>
      <c r="G17" s="39" t="s">
        <v>279</v>
      </c>
      <c r="H17" s="20">
        <v>2700</v>
      </c>
      <c r="I17" s="3">
        <v>0</v>
      </c>
      <c r="J17" s="19">
        <v>2700</v>
      </c>
      <c r="K17" s="3">
        <v>0</v>
      </c>
    </row>
    <row r="18" spans="1:11" s="2" customFormat="1" ht="15.75" customHeight="1">
      <c r="A18" s="90">
        <v>104000</v>
      </c>
      <c r="B18" s="9" t="s">
        <v>27</v>
      </c>
      <c r="C18" s="14">
        <v>140</v>
      </c>
      <c r="D18" s="17" t="s">
        <v>28</v>
      </c>
      <c r="E18" s="17"/>
      <c r="F18" s="85" t="s">
        <v>207</v>
      </c>
      <c r="G18" s="8" t="s">
        <v>29</v>
      </c>
      <c r="H18" s="21">
        <v>4000</v>
      </c>
      <c r="I18" s="66">
        <v>0</v>
      </c>
      <c r="J18" s="23">
        <v>3600</v>
      </c>
      <c r="K18" s="3">
        <v>0</v>
      </c>
    </row>
    <row r="19" spans="1:11" s="108" customFormat="1" ht="15" customHeight="1">
      <c r="A19" s="89">
        <v>104000</v>
      </c>
      <c r="B19" s="77">
        <v>910</v>
      </c>
      <c r="C19" s="77"/>
      <c r="D19" s="78"/>
      <c r="E19" s="78"/>
      <c r="F19" s="83"/>
      <c r="G19" s="79" t="s">
        <v>214</v>
      </c>
      <c r="H19" s="80">
        <f>SUM(H20:H61)</f>
        <v>2203800</v>
      </c>
      <c r="I19" s="80"/>
      <c r="J19" s="80">
        <f>SUM(J20:J61)</f>
        <v>2371700</v>
      </c>
      <c r="K19" s="80"/>
    </row>
    <row r="20" spans="1:11" ht="15" customHeight="1">
      <c r="A20" s="90">
        <v>104000</v>
      </c>
      <c r="B20" s="9">
        <v>910</v>
      </c>
      <c r="C20" s="14" t="s">
        <v>43</v>
      </c>
      <c r="D20" s="17" t="s">
        <v>28</v>
      </c>
      <c r="E20" s="17"/>
      <c r="F20" s="85" t="s">
        <v>207</v>
      </c>
      <c r="G20" s="8" t="s">
        <v>63</v>
      </c>
      <c r="H20" s="48">
        <v>20000</v>
      </c>
      <c r="I20" s="61">
        <v>0</v>
      </c>
      <c r="J20" s="42">
        <v>20000</v>
      </c>
      <c r="K20" s="3">
        <v>0</v>
      </c>
    </row>
    <row r="21" spans="1:11" ht="15" customHeight="1">
      <c r="A21" s="90">
        <v>104000</v>
      </c>
      <c r="B21" s="9">
        <v>910</v>
      </c>
      <c r="C21" s="14" t="s">
        <v>48</v>
      </c>
      <c r="D21" s="17" t="s">
        <v>28</v>
      </c>
      <c r="E21" s="17"/>
      <c r="F21" s="85" t="s">
        <v>207</v>
      </c>
      <c r="G21" s="8" t="s">
        <v>64</v>
      </c>
      <c r="H21" s="48">
        <v>15200</v>
      </c>
      <c r="I21" s="61">
        <v>0</v>
      </c>
      <c r="J21" s="42">
        <v>15200</v>
      </c>
      <c r="K21" s="3">
        <v>0</v>
      </c>
    </row>
    <row r="22" spans="1:11" ht="15" customHeight="1" hidden="1">
      <c r="A22" s="90">
        <v>104000</v>
      </c>
      <c r="B22" s="9">
        <v>910</v>
      </c>
      <c r="C22" s="14" t="s">
        <v>48</v>
      </c>
      <c r="D22" s="17" t="s">
        <v>35</v>
      </c>
      <c r="E22" s="17"/>
      <c r="F22" s="85" t="s">
        <v>211</v>
      </c>
      <c r="G22" s="8" t="s">
        <v>85</v>
      </c>
      <c r="H22" s="48">
        <v>0</v>
      </c>
      <c r="I22" s="62"/>
      <c r="J22" s="42">
        <v>0</v>
      </c>
      <c r="K22" s="33"/>
    </row>
    <row r="23" spans="1:11" s="34" customFormat="1" ht="15" customHeight="1">
      <c r="A23" s="92">
        <v>104000</v>
      </c>
      <c r="B23" s="30">
        <v>910</v>
      </c>
      <c r="C23" s="31">
        <v>20</v>
      </c>
      <c r="D23" s="35" t="s">
        <v>35</v>
      </c>
      <c r="E23" s="35"/>
      <c r="F23" s="84" t="s">
        <v>211</v>
      </c>
      <c r="G23" s="39" t="s">
        <v>290</v>
      </c>
      <c r="H23" s="74">
        <v>50000</v>
      </c>
      <c r="I23" s="62">
        <v>0</v>
      </c>
      <c r="J23" s="65">
        <v>50000</v>
      </c>
      <c r="K23" s="33">
        <v>0</v>
      </c>
    </row>
    <row r="24" spans="1:11" ht="15" customHeight="1">
      <c r="A24" s="90">
        <v>104000</v>
      </c>
      <c r="B24" s="9">
        <v>910</v>
      </c>
      <c r="C24" s="31" t="s">
        <v>48</v>
      </c>
      <c r="D24" s="17" t="s">
        <v>44</v>
      </c>
      <c r="E24" s="17"/>
      <c r="F24" s="85" t="s">
        <v>210</v>
      </c>
      <c r="G24" s="8" t="s">
        <v>61</v>
      </c>
      <c r="H24" s="72">
        <v>490000</v>
      </c>
      <c r="I24" s="61">
        <v>80000</v>
      </c>
      <c r="J24" s="42">
        <v>480000</v>
      </c>
      <c r="K24" s="3">
        <v>80000</v>
      </c>
    </row>
    <row r="25" spans="1:11" s="34" customFormat="1" ht="15" customHeight="1">
      <c r="A25" s="92">
        <v>104000</v>
      </c>
      <c r="B25" s="30">
        <v>910</v>
      </c>
      <c r="C25" s="31" t="s">
        <v>48</v>
      </c>
      <c r="D25" s="35" t="s">
        <v>215</v>
      </c>
      <c r="E25" s="35"/>
      <c r="F25" s="85" t="s">
        <v>210</v>
      </c>
      <c r="G25" s="39" t="s">
        <v>218</v>
      </c>
      <c r="H25" s="74">
        <v>40000</v>
      </c>
      <c r="I25" s="62">
        <v>0</v>
      </c>
      <c r="J25" s="65">
        <v>40000</v>
      </c>
      <c r="K25" s="33">
        <v>0</v>
      </c>
    </row>
    <row r="26" spans="1:11" s="34" customFormat="1" ht="15" customHeight="1">
      <c r="A26" s="92">
        <v>104000</v>
      </c>
      <c r="B26" s="30">
        <v>910</v>
      </c>
      <c r="C26" s="31" t="s">
        <v>48</v>
      </c>
      <c r="D26" s="35" t="s">
        <v>216</v>
      </c>
      <c r="E26" s="35"/>
      <c r="F26" s="85" t="s">
        <v>210</v>
      </c>
      <c r="G26" s="39" t="s">
        <v>309</v>
      </c>
      <c r="H26" s="74">
        <v>0</v>
      </c>
      <c r="I26" s="62">
        <v>0</v>
      </c>
      <c r="J26" s="65">
        <v>70000</v>
      </c>
      <c r="K26" s="33">
        <v>10000</v>
      </c>
    </row>
    <row r="27" spans="1:11" s="34" customFormat="1" ht="15" customHeight="1">
      <c r="A27" s="92">
        <v>104000</v>
      </c>
      <c r="B27" s="30">
        <v>910</v>
      </c>
      <c r="C27" s="31" t="s">
        <v>48</v>
      </c>
      <c r="D27" s="35" t="s">
        <v>216</v>
      </c>
      <c r="E27" s="35"/>
      <c r="F27" s="84" t="s">
        <v>288</v>
      </c>
      <c r="G27" s="39" t="s">
        <v>289</v>
      </c>
      <c r="H27" s="74">
        <v>100000</v>
      </c>
      <c r="I27" s="62">
        <v>0</v>
      </c>
      <c r="J27" s="65">
        <v>90000</v>
      </c>
      <c r="K27" s="33">
        <v>0</v>
      </c>
    </row>
    <row r="28" spans="1:11" s="34" customFormat="1" ht="15" customHeight="1">
      <c r="A28" s="92">
        <v>104000</v>
      </c>
      <c r="B28" s="30">
        <v>910</v>
      </c>
      <c r="C28" s="31" t="s">
        <v>48</v>
      </c>
      <c r="D28" s="35" t="s">
        <v>217</v>
      </c>
      <c r="E28" s="35"/>
      <c r="F28" s="85" t="s">
        <v>210</v>
      </c>
      <c r="G28" s="39" t="s">
        <v>261</v>
      </c>
      <c r="H28" s="74">
        <v>30000</v>
      </c>
      <c r="I28" s="62">
        <v>6000</v>
      </c>
      <c r="J28" s="65">
        <v>30000</v>
      </c>
      <c r="K28" s="33">
        <v>4000</v>
      </c>
    </row>
    <row r="29" spans="1:11" ht="15" customHeight="1">
      <c r="A29" s="90">
        <v>104000</v>
      </c>
      <c r="B29" s="9">
        <v>910</v>
      </c>
      <c r="C29" s="14" t="s">
        <v>49</v>
      </c>
      <c r="D29" s="17" t="s">
        <v>28</v>
      </c>
      <c r="E29" s="17"/>
      <c r="F29" s="85" t="s">
        <v>207</v>
      </c>
      <c r="G29" s="8" t="s">
        <v>95</v>
      </c>
      <c r="H29" s="48">
        <v>16000</v>
      </c>
      <c r="I29" s="61">
        <v>0</v>
      </c>
      <c r="J29" s="42">
        <v>16000</v>
      </c>
      <c r="K29" s="3">
        <v>0</v>
      </c>
    </row>
    <row r="30" spans="1:11" s="7" customFormat="1" ht="15" customHeight="1">
      <c r="A30" s="90">
        <v>104000</v>
      </c>
      <c r="B30" s="9">
        <v>910</v>
      </c>
      <c r="C30" s="14" t="s">
        <v>49</v>
      </c>
      <c r="D30" s="17" t="s">
        <v>93</v>
      </c>
      <c r="E30" s="17"/>
      <c r="F30" s="85" t="s">
        <v>207</v>
      </c>
      <c r="G30" s="8" t="s">
        <v>94</v>
      </c>
      <c r="H30" s="48">
        <v>19600</v>
      </c>
      <c r="I30" s="61">
        <v>2000</v>
      </c>
      <c r="J30" s="42">
        <v>18800</v>
      </c>
      <c r="K30" s="100">
        <v>2000</v>
      </c>
    </row>
    <row r="31" spans="1:11" s="103" customFormat="1" ht="15" customHeight="1">
      <c r="A31" s="92">
        <v>104000</v>
      </c>
      <c r="B31" s="30" t="s">
        <v>46</v>
      </c>
      <c r="C31" s="31" t="s">
        <v>49</v>
      </c>
      <c r="D31" s="35" t="s">
        <v>31</v>
      </c>
      <c r="E31" s="35"/>
      <c r="F31" s="84" t="s">
        <v>209</v>
      </c>
      <c r="G31" s="39" t="s">
        <v>287</v>
      </c>
      <c r="H31" s="76">
        <v>135000</v>
      </c>
      <c r="I31" s="62">
        <v>0</v>
      </c>
      <c r="J31" s="65">
        <v>135000</v>
      </c>
      <c r="K31" s="102">
        <v>0</v>
      </c>
    </row>
    <row r="32" spans="1:11" ht="15" customHeight="1">
      <c r="A32" s="90">
        <v>104000</v>
      </c>
      <c r="B32" s="9" t="s">
        <v>46</v>
      </c>
      <c r="C32" s="14" t="s">
        <v>47</v>
      </c>
      <c r="D32" s="17" t="s">
        <v>28</v>
      </c>
      <c r="E32" s="17"/>
      <c r="F32" s="85" t="s">
        <v>207</v>
      </c>
      <c r="G32" s="8" t="s">
        <v>62</v>
      </c>
      <c r="H32" s="48">
        <v>40000</v>
      </c>
      <c r="I32" s="61">
        <v>0</v>
      </c>
      <c r="J32" s="42">
        <v>40000</v>
      </c>
      <c r="K32" s="3">
        <v>0</v>
      </c>
    </row>
    <row r="33" spans="1:11" ht="15" customHeight="1">
      <c r="A33" s="90">
        <v>104000</v>
      </c>
      <c r="B33" s="9" t="s">
        <v>46</v>
      </c>
      <c r="C33" s="14" t="s">
        <v>47</v>
      </c>
      <c r="D33" s="17" t="s">
        <v>35</v>
      </c>
      <c r="E33" s="17"/>
      <c r="F33" s="85" t="s">
        <v>211</v>
      </c>
      <c r="G33" s="8" t="s">
        <v>51</v>
      </c>
      <c r="H33" s="48">
        <v>30000</v>
      </c>
      <c r="I33" s="61">
        <v>0</v>
      </c>
      <c r="J33" s="42">
        <v>30000</v>
      </c>
      <c r="K33" s="3">
        <v>0</v>
      </c>
    </row>
    <row r="34" spans="1:11" ht="15" customHeight="1">
      <c r="A34" s="90">
        <v>104000</v>
      </c>
      <c r="B34" s="9" t="s">
        <v>46</v>
      </c>
      <c r="C34" s="14" t="s">
        <v>47</v>
      </c>
      <c r="D34" s="17" t="s">
        <v>52</v>
      </c>
      <c r="E34" s="17"/>
      <c r="F34" s="85" t="s">
        <v>211</v>
      </c>
      <c r="G34" s="8" t="s">
        <v>219</v>
      </c>
      <c r="H34" s="48">
        <v>145000</v>
      </c>
      <c r="I34" s="61">
        <v>70000</v>
      </c>
      <c r="J34" s="42">
        <v>160000</v>
      </c>
      <c r="K34" s="3">
        <v>80000</v>
      </c>
    </row>
    <row r="35" spans="1:11" ht="15" customHeight="1">
      <c r="A35" s="90">
        <v>104000</v>
      </c>
      <c r="B35" s="9" t="s">
        <v>46</v>
      </c>
      <c r="C35" s="14" t="s">
        <v>47</v>
      </c>
      <c r="D35" s="17" t="s">
        <v>53</v>
      </c>
      <c r="E35" s="17"/>
      <c r="F35" s="85" t="s">
        <v>211</v>
      </c>
      <c r="G35" s="8" t="s">
        <v>204</v>
      </c>
      <c r="H35" s="73">
        <v>429000</v>
      </c>
      <c r="I35" s="61">
        <v>60000</v>
      </c>
      <c r="J35" s="54">
        <f>439800-7500+5000</f>
        <v>437300</v>
      </c>
      <c r="K35" s="3">
        <v>60000</v>
      </c>
    </row>
    <row r="36" spans="1:11" ht="15" customHeight="1" hidden="1">
      <c r="A36" s="90">
        <v>104000</v>
      </c>
      <c r="B36" s="9" t="s">
        <v>46</v>
      </c>
      <c r="C36" s="9" t="s">
        <v>47</v>
      </c>
      <c r="D36" s="70" t="s">
        <v>54</v>
      </c>
      <c r="E36" s="70"/>
      <c r="F36" s="85" t="s">
        <v>211</v>
      </c>
      <c r="G36" s="8" t="s">
        <v>202</v>
      </c>
      <c r="H36" s="73">
        <v>0</v>
      </c>
      <c r="I36" s="61"/>
      <c r="J36" s="54">
        <v>0</v>
      </c>
      <c r="K36" s="33"/>
    </row>
    <row r="37" spans="1:11" ht="15" customHeight="1">
      <c r="A37" s="92">
        <v>104000</v>
      </c>
      <c r="B37" s="30" t="s">
        <v>46</v>
      </c>
      <c r="C37" s="30" t="s">
        <v>47</v>
      </c>
      <c r="D37" s="35" t="s">
        <v>55</v>
      </c>
      <c r="E37" s="122"/>
      <c r="F37" s="84" t="s">
        <v>211</v>
      </c>
      <c r="G37" s="39" t="s">
        <v>280</v>
      </c>
      <c r="H37" s="73">
        <v>66000</v>
      </c>
      <c r="I37" s="61">
        <v>0</v>
      </c>
      <c r="J37" s="54">
        <v>84000</v>
      </c>
      <c r="K37" s="33">
        <v>0</v>
      </c>
    </row>
    <row r="38" spans="1:11" ht="15" customHeight="1" hidden="1">
      <c r="A38" s="92">
        <v>104000</v>
      </c>
      <c r="B38" s="30" t="s">
        <v>46</v>
      </c>
      <c r="C38" s="31" t="s">
        <v>47</v>
      </c>
      <c r="D38" s="35" t="s">
        <v>56</v>
      </c>
      <c r="E38" s="35"/>
      <c r="F38" s="84" t="s">
        <v>211</v>
      </c>
      <c r="G38" s="39" t="s">
        <v>283</v>
      </c>
      <c r="H38" s="73">
        <v>0</v>
      </c>
      <c r="I38" s="61"/>
      <c r="J38" s="54">
        <v>0</v>
      </c>
      <c r="K38" s="3"/>
    </row>
    <row r="39" spans="1:11" ht="15" customHeight="1">
      <c r="A39" s="92">
        <v>104000</v>
      </c>
      <c r="B39" s="30" t="s">
        <v>46</v>
      </c>
      <c r="C39" s="31" t="s">
        <v>47</v>
      </c>
      <c r="D39" s="35" t="s">
        <v>281</v>
      </c>
      <c r="E39" s="35"/>
      <c r="F39" s="84" t="s">
        <v>211</v>
      </c>
      <c r="G39" s="39" t="s">
        <v>282</v>
      </c>
      <c r="H39" s="73">
        <v>55000</v>
      </c>
      <c r="I39" s="61">
        <v>0</v>
      </c>
      <c r="J39" s="54">
        <v>55000</v>
      </c>
      <c r="K39" s="3">
        <v>0</v>
      </c>
    </row>
    <row r="40" spans="1:11" ht="15" customHeight="1" hidden="1">
      <c r="A40" s="92">
        <v>104000</v>
      </c>
      <c r="B40" s="30" t="s">
        <v>46</v>
      </c>
      <c r="C40" s="31" t="s">
        <v>47</v>
      </c>
      <c r="D40" s="35" t="s">
        <v>57</v>
      </c>
      <c r="E40" s="35"/>
      <c r="F40" s="84" t="s">
        <v>211</v>
      </c>
      <c r="G40" s="39" t="s">
        <v>198</v>
      </c>
      <c r="H40" s="73">
        <v>0</v>
      </c>
      <c r="I40" s="61"/>
      <c r="J40" s="54">
        <v>0</v>
      </c>
      <c r="K40" s="3"/>
    </row>
    <row r="41" spans="1:11" ht="15" customHeight="1">
      <c r="A41" s="92">
        <v>104000</v>
      </c>
      <c r="B41" s="30" t="s">
        <v>46</v>
      </c>
      <c r="C41" s="31" t="s">
        <v>47</v>
      </c>
      <c r="D41" s="35"/>
      <c r="E41" s="35"/>
      <c r="F41" s="84" t="s">
        <v>211</v>
      </c>
      <c r="G41" s="39" t="s">
        <v>284</v>
      </c>
      <c r="H41" s="73">
        <v>114000</v>
      </c>
      <c r="I41" s="61">
        <v>0</v>
      </c>
      <c r="J41" s="54">
        <v>30000</v>
      </c>
      <c r="K41" s="3">
        <v>0</v>
      </c>
    </row>
    <row r="42" spans="1:11" ht="15" customHeight="1">
      <c r="A42" s="90">
        <v>104000</v>
      </c>
      <c r="B42" s="9" t="s">
        <v>46</v>
      </c>
      <c r="C42" s="14" t="s">
        <v>47</v>
      </c>
      <c r="D42" s="17" t="s">
        <v>58</v>
      </c>
      <c r="E42" s="17"/>
      <c r="F42" s="85" t="s">
        <v>211</v>
      </c>
      <c r="G42" s="8" t="s">
        <v>220</v>
      </c>
      <c r="H42" s="73">
        <v>50000</v>
      </c>
      <c r="I42" s="61">
        <v>0</v>
      </c>
      <c r="J42" s="54">
        <v>50000</v>
      </c>
      <c r="K42" s="3">
        <v>0</v>
      </c>
    </row>
    <row r="43" spans="1:11" ht="15" customHeight="1">
      <c r="A43" s="90">
        <v>104000</v>
      </c>
      <c r="B43" s="30" t="s">
        <v>46</v>
      </c>
      <c r="C43" s="30" t="s">
        <v>47</v>
      </c>
      <c r="D43" s="35" t="s">
        <v>168</v>
      </c>
      <c r="E43" s="35"/>
      <c r="F43" s="84" t="s">
        <v>211</v>
      </c>
      <c r="G43" s="39" t="s">
        <v>201</v>
      </c>
      <c r="H43" s="74">
        <v>40000</v>
      </c>
      <c r="I43" s="62">
        <v>40000</v>
      </c>
      <c r="J43" s="53">
        <v>200000</v>
      </c>
      <c r="K43" s="33">
        <v>200000</v>
      </c>
    </row>
    <row r="44" spans="1:11" s="37" customFormat="1" ht="15" customHeight="1">
      <c r="A44" s="90">
        <v>104000</v>
      </c>
      <c r="B44" s="31" t="s">
        <v>46</v>
      </c>
      <c r="C44" s="31" t="s">
        <v>47</v>
      </c>
      <c r="D44" s="35" t="s">
        <v>169</v>
      </c>
      <c r="E44" s="35"/>
      <c r="F44" s="84" t="s">
        <v>211</v>
      </c>
      <c r="G44" s="39" t="s">
        <v>194</v>
      </c>
      <c r="H44" s="75">
        <v>90000</v>
      </c>
      <c r="I44" s="62">
        <v>90000</v>
      </c>
      <c r="J44" s="53">
        <v>90000</v>
      </c>
      <c r="K44" s="33">
        <v>90000</v>
      </c>
    </row>
    <row r="45" spans="1:11" s="37" customFormat="1" ht="15" customHeight="1">
      <c r="A45" s="90">
        <v>104000</v>
      </c>
      <c r="B45" s="31" t="s">
        <v>46</v>
      </c>
      <c r="C45" s="31" t="s">
        <v>47</v>
      </c>
      <c r="D45" s="35" t="s">
        <v>195</v>
      </c>
      <c r="E45" s="35"/>
      <c r="F45" s="84" t="s">
        <v>211</v>
      </c>
      <c r="G45" s="39" t="s">
        <v>196</v>
      </c>
      <c r="H45" s="75">
        <v>20000</v>
      </c>
      <c r="I45" s="62">
        <v>0</v>
      </c>
      <c r="J45" s="69">
        <v>20000</v>
      </c>
      <c r="K45" s="33">
        <v>0</v>
      </c>
    </row>
    <row r="46" spans="1:11" s="37" customFormat="1" ht="15" customHeight="1" hidden="1">
      <c r="A46" s="90">
        <v>104000</v>
      </c>
      <c r="B46" s="31" t="s">
        <v>46</v>
      </c>
      <c r="C46" s="31" t="s">
        <v>47</v>
      </c>
      <c r="D46" s="35" t="s">
        <v>199</v>
      </c>
      <c r="E46" s="35"/>
      <c r="F46" s="84" t="s">
        <v>211</v>
      </c>
      <c r="G46" s="39" t="s">
        <v>203</v>
      </c>
      <c r="H46" s="75">
        <v>0</v>
      </c>
      <c r="I46" s="62"/>
      <c r="J46" s="53">
        <v>0</v>
      </c>
      <c r="K46" s="33"/>
    </row>
    <row r="47" spans="1:11" s="37" customFormat="1" ht="15" customHeight="1">
      <c r="A47" s="90">
        <v>104000</v>
      </c>
      <c r="B47" s="31" t="s">
        <v>46</v>
      </c>
      <c r="C47" s="31" t="s">
        <v>47</v>
      </c>
      <c r="D47" s="35" t="s">
        <v>200</v>
      </c>
      <c r="E47" s="35"/>
      <c r="F47" s="84" t="s">
        <v>211</v>
      </c>
      <c r="G47" s="39" t="s">
        <v>197</v>
      </c>
      <c r="H47" s="75">
        <f>14300+3500</f>
        <v>17800</v>
      </c>
      <c r="I47" s="62">
        <v>0</v>
      </c>
      <c r="J47" s="53">
        <v>0</v>
      </c>
      <c r="K47" s="33">
        <v>0</v>
      </c>
    </row>
    <row r="48" spans="1:11" s="34" customFormat="1" ht="15" customHeight="1">
      <c r="A48" s="92">
        <v>104000</v>
      </c>
      <c r="B48" s="30" t="s">
        <v>46</v>
      </c>
      <c r="C48" s="31" t="s">
        <v>47</v>
      </c>
      <c r="D48" s="35" t="s">
        <v>262</v>
      </c>
      <c r="E48" s="35"/>
      <c r="F48" s="84" t="s">
        <v>211</v>
      </c>
      <c r="G48" s="39" t="s">
        <v>225</v>
      </c>
      <c r="H48" s="74">
        <v>25000</v>
      </c>
      <c r="I48" s="62">
        <v>20000</v>
      </c>
      <c r="J48" s="65">
        <v>20000</v>
      </c>
      <c r="K48" s="33">
        <v>20000</v>
      </c>
    </row>
    <row r="49" spans="1:11" s="34" customFormat="1" ht="15" customHeight="1">
      <c r="A49" s="92">
        <v>104000</v>
      </c>
      <c r="B49" s="30" t="s">
        <v>46</v>
      </c>
      <c r="C49" s="31" t="s">
        <v>47</v>
      </c>
      <c r="D49" s="35" t="s">
        <v>263</v>
      </c>
      <c r="E49" s="35"/>
      <c r="F49" s="84" t="s">
        <v>211</v>
      </c>
      <c r="G49" s="39" t="s">
        <v>285</v>
      </c>
      <c r="H49" s="74">
        <v>20000</v>
      </c>
      <c r="I49" s="62">
        <v>20000</v>
      </c>
      <c r="J49" s="65">
        <v>30000</v>
      </c>
      <c r="K49" s="33">
        <v>10000</v>
      </c>
    </row>
    <row r="50" spans="1:11" ht="15" customHeight="1" hidden="1">
      <c r="A50" s="90">
        <v>104000</v>
      </c>
      <c r="B50" s="9" t="s">
        <v>46</v>
      </c>
      <c r="C50" s="14" t="s">
        <v>47</v>
      </c>
      <c r="D50" s="17" t="s">
        <v>31</v>
      </c>
      <c r="E50" s="17"/>
      <c r="F50" s="85" t="s">
        <v>209</v>
      </c>
      <c r="G50" s="8" t="s">
        <v>60</v>
      </c>
      <c r="H50" s="72">
        <v>0</v>
      </c>
      <c r="I50" s="61"/>
      <c r="J50" s="42">
        <v>0</v>
      </c>
      <c r="K50" s="3"/>
    </row>
    <row r="51" spans="1:11" ht="15" customHeight="1" hidden="1">
      <c r="A51" s="90">
        <v>104000</v>
      </c>
      <c r="B51" s="9" t="s">
        <v>46</v>
      </c>
      <c r="C51" s="14" t="s">
        <v>47</v>
      </c>
      <c r="D51" s="17" t="s">
        <v>59</v>
      </c>
      <c r="E51" s="17"/>
      <c r="F51" s="85" t="s">
        <v>209</v>
      </c>
      <c r="G51" s="8" t="s">
        <v>221</v>
      </c>
      <c r="H51" s="48">
        <v>0</v>
      </c>
      <c r="I51" s="61"/>
      <c r="J51" s="42">
        <v>0</v>
      </c>
      <c r="K51" s="3"/>
    </row>
    <row r="52" spans="1:11" ht="15" customHeight="1" hidden="1">
      <c r="A52" s="90">
        <v>104000</v>
      </c>
      <c r="B52" s="9" t="s">
        <v>46</v>
      </c>
      <c r="C52" s="14" t="s">
        <v>47</v>
      </c>
      <c r="D52" s="17" t="s">
        <v>165</v>
      </c>
      <c r="E52" s="17"/>
      <c r="F52" s="85" t="s">
        <v>209</v>
      </c>
      <c r="G52" s="8" t="s">
        <v>265</v>
      </c>
      <c r="H52" s="48">
        <v>0</v>
      </c>
      <c r="I52" s="61"/>
      <c r="J52" s="42">
        <v>0</v>
      </c>
      <c r="K52" s="3"/>
    </row>
    <row r="53" spans="1:11" s="34" customFormat="1" ht="15" customHeight="1">
      <c r="A53" s="92">
        <v>104000</v>
      </c>
      <c r="B53" s="30" t="s">
        <v>46</v>
      </c>
      <c r="C53" s="31" t="s">
        <v>47</v>
      </c>
      <c r="D53" s="35" t="s">
        <v>222</v>
      </c>
      <c r="E53" s="35"/>
      <c r="F53" s="84" t="s">
        <v>209</v>
      </c>
      <c r="G53" s="39" t="s">
        <v>223</v>
      </c>
      <c r="H53" s="76">
        <v>0</v>
      </c>
      <c r="I53" s="62">
        <v>0</v>
      </c>
      <c r="J53" s="65">
        <v>50000</v>
      </c>
      <c r="K53" s="33">
        <v>0</v>
      </c>
    </row>
    <row r="54" spans="1:11" s="34" customFormat="1" ht="15" customHeight="1" hidden="1">
      <c r="A54" s="92">
        <v>104000</v>
      </c>
      <c r="B54" s="30" t="s">
        <v>46</v>
      </c>
      <c r="C54" s="31" t="s">
        <v>47</v>
      </c>
      <c r="D54" s="35" t="s">
        <v>264</v>
      </c>
      <c r="E54" s="35"/>
      <c r="F54" s="84" t="s">
        <v>209</v>
      </c>
      <c r="G54" s="39" t="s">
        <v>275</v>
      </c>
      <c r="H54" s="76">
        <v>0</v>
      </c>
      <c r="I54" s="62"/>
      <c r="J54" s="65">
        <v>0</v>
      </c>
      <c r="K54" s="33"/>
    </row>
    <row r="55" spans="1:11" s="34" customFormat="1" ht="15" customHeight="1" hidden="1">
      <c r="A55" s="92">
        <v>104000</v>
      </c>
      <c r="B55" s="30" t="s">
        <v>46</v>
      </c>
      <c r="C55" s="31" t="s">
        <v>47</v>
      </c>
      <c r="D55" s="35" t="s">
        <v>266</v>
      </c>
      <c r="E55" s="35"/>
      <c r="F55" s="84" t="s">
        <v>209</v>
      </c>
      <c r="G55" s="39" t="s">
        <v>226</v>
      </c>
      <c r="H55" s="74">
        <v>0</v>
      </c>
      <c r="I55" s="62"/>
      <c r="J55" s="65">
        <v>0</v>
      </c>
      <c r="K55" s="33"/>
    </row>
    <row r="56" spans="1:11" s="34" customFormat="1" ht="15" customHeight="1" hidden="1">
      <c r="A56" s="92">
        <v>104000</v>
      </c>
      <c r="B56" s="30" t="s">
        <v>46</v>
      </c>
      <c r="C56" s="31" t="s">
        <v>47</v>
      </c>
      <c r="D56" s="35" t="s">
        <v>267</v>
      </c>
      <c r="E56" s="35"/>
      <c r="F56" s="84" t="s">
        <v>209</v>
      </c>
      <c r="G56" s="39" t="s">
        <v>227</v>
      </c>
      <c r="H56" s="74">
        <v>0</v>
      </c>
      <c r="I56" s="62"/>
      <c r="J56" s="65">
        <v>0</v>
      </c>
      <c r="K56" s="33"/>
    </row>
    <row r="57" spans="1:11" ht="15" customHeight="1">
      <c r="A57" s="90">
        <v>104000</v>
      </c>
      <c r="B57" s="9" t="s">
        <v>46</v>
      </c>
      <c r="C57" s="14" t="s">
        <v>50</v>
      </c>
      <c r="D57" s="17" t="s">
        <v>28</v>
      </c>
      <c r="E57" s="17"/>
      <c r="F57" s="85" t="s">
        <v>207</v>
      </c>
      <c r="G57" s="8" t="s">
        <v>65</v>
      </c>
      <c r="H57" s="48">
        <v>24000</v>
      </c>
      <c r="I57" s="61">
        <v>0</v>
      </c>
      <c r="J57" s="42">
        <v>24000</v>
      </c>
      <c r="K57" s="3">
        <v>0</v>
      </c>
    </row>
    <row r="58" spans="1:11" ht="15" customHeight="1">
      <c r="A58" s="90">
        <v>104000</v>
      </c>
      <c r="B58" s="9" t="s">
        <v>46</v>
      </c>
      <c r="C58" s="14" t="s">
        <v>50</v>
      </c>
      <c r="D58" s="17" t="s">
        <v>35</v>
      </c>
      <c r="E58" s="17"/>
      <c r="F58" s="85" t="s">
        <v>209</v>
      </c>
      <c r="G58" s="8" t="s">
        <v>224</v>
      </c>
      <c r="H58" s="48">
        <f>80000</f>
        <v>80000</v>
      </c>
      <c r="I58" s="61">
        <v>80000</v>
      </c>
      <c r="J58" s="42">
        <f>25000+40000</f>
        <v>65000</v>
      </c>
      <c r="K58" s="3">
        <v>0</v>
      </c>
    </row>
    <row r="59" spans="1:11" ht="15" customHeight="1">
      <c r="A59" s="92">
        <v>104000</v>
      </c>
      <c r="B59" s="30" t="s">
        <v>46</v>
      </c>
      <c r="C59" s="31" t="s">
        <v>79</v>
      </c>
      <c r="D59" s="35" t="s">
        <v>28</v>
      </c>
      <c r="E59" s="35"/>
      <c r="F59" s="84" t="s">
        <v>207</v>
      </c>
      <c r="G59" s="39" t="s">
        <v>286</v>
      </c>
      <c r="H59" s="48">
        <v>4000</v>
      </c>
      <c r="I59" s="61">
        <v>0</v>
      </c>
      <c r="J59" s="42">
        <v>3200</v>
      </c>
      <c r="K59" s="3">
        <v>0</v>
      </c>
    </row>
    <row r="60" spans="1:11" ht="15" customHeight="1">
      <c r="A60" s="90">
        <v>104000</v>
      </c>
      <c r="B60" s="9" t="s">
        <v>46</v>
      </c>
      <c r="C60" s="14" t="s">
        <v>173</v>
      </c>
      <c r="D60" s="17" t="s">
        <v>28</v>
      </c>
      <c r="E60" s="17"/>
      <c r="F60" s="85" t="s">
        <v>207</v>
      </c>
      <c r="G60" s="8" t="s">
        <v>190</v>
      </c>
      <c r="H60" s="76">
        <v>7200</v>
      </c>
      <c r="I60" s="61">
        <v>0</v>
      </c>
      <c r="J60" s="65">
        <v>3200</v>
      </c>
      <c r="K60" s="3">
        <v>0</v>
      </c>
    </row>
    <row r="61" spans="1:11" s="34" customFormat="1" ht="15" customHeight="1">
      <c r="A61" s="92">
        <v>104000</v>
      </c>
      <c r="B61" s="30" t="s">
        <v>46</v>
      </c>
      <c r="C61" s="31" t="s">
        <v>173</v>
      </c>
      <c r="D61" s="35" t="s">
        <v>31</v>
      </c>
      <c r="E61" s="35"/>
      <c r="F61" s="84" t="s">
        <v>209</v>
      </c>
      <c r="G61" s="39" t="s">
        <v>228</v>
      </c>
      <c r="H61" s="76">
        <v>31000</v>
      </c>
      <c r="I61" s="62">
        <v>0</v>
      </c>
      <c r="J61" s="65">
        <v>15000</v>
      </c>
      <c r="K61" s="33">
        <v>0</v>
      </c>
    </row>
    <row r="62" spans="1:11" s="108" customFormat="1" ht="15" customHeight="1">
      <c r="A62" s="89">
        <v>104000</v>
      </c>
      <c r="B62" s="77">
        <v>912</v>
      </c>
      <c r="C62" s="77"/>
      <c r="D62" s="78"/>
      <c r="E62" s="78"/>
      <c r="F62" s="83"/>
      <c r="G62" s="79" t="s">
        <v>3</v>
      </c>
      <c r="H62" s="80">
        <f>SUM(H63:H68)</f>
        <v>35000</v>
      </c>
      <c r="I62" s="80"/>
      <c r="J62" s="80">
        <f>SUM(J63:J68)</f>
        <v>38200</v>
      </c>
      <c r="K62" s="80"/>
    </row>
    <row r="63" spans="1:11" s="34" customFormat="1" ht="15" customHeight="1">
      <c r="A63" s="92">
        <v>104000</v>
      </c>
      <c r="B63" s="30">
        <v>912</v>
      </c>
      <c r="C63" s="31" t="s">
        <v>66</v>
      </c>
      <c r="D63" s="35" t="s">
        <v>28</v>
      </c>
      <c r="E63" s="35"/>
      <c r="F63" s="84" t="s">
        <v>207</v>
      </c>
      <c r="G63" s="39" t="s">
        <v>67</v>
      </c>
      <c r="H63" s="48">
        <v>20000</v>
      </c>
      <c r="I63" s="67">
        <v>4000</v>
      </c>
      <c r="J63" s="42">
        <f>18400+4800</f>
        <v>23200</v>
      </c>
      <c r="K63" s="33">
        <v>4000</v>
      </c>
    </row>
    <row r="64" spans="1:11" s="34" customFormat="1" ht="15" customHeight="1" hidden="1">
      <c r="A64" s="92">
        <v>104000</v>
      </c>
      <c r="B64" s="30">
        <v>912</v>
      </c>
      <c r="C64" s="31" t="s">
        <v>66</v>
      </c>
      <c r="D64" s="35" t="s">
        <v>35</v>
      </c>
      <c r="E64" s="35"/>
      <c r="F64" s="84" t="s">
        <v>211</v>
      </c>
      <c r="G64" s="39" t="s">
        <v>68</v>
      </c>
      <c r="H64" s="48">
        <v>0</v>
      </c>
      <c r="I64" s="67"/>
      <c r="J64" s="42">
        <v>0</v>
      </c>
      <c r="K64" s="33"/>
    </row>
    <row r="65" spans="1:11" s="34" customFormat="1" ht="15" customHeight="1">
      <c r="A65" s="92">
        <v>104000</v>
      </c>
      <c r="B65" s="30">
        <v>912</v>
      </c>
      <c r="C65" s="31" t="s">
        <v>66</v>
      </c>
      <c r="D65" s="35" t="s">
        <v>52</v>
      </c>
      <c r="E65" s="35"/>
      <c r="F65" s="84" t="s">
        <v>211</v>
      </c>
      <c r="G65" s="39" t="s">
        <v>69</v>
      </c>
      <c r="H65" s="48">
        <v>15000</v>
      </c>
      <c r="I65" s="67">
        <v>5000</v>
      </c>
      <c r="J65" s="42">
        <v>15000</v>
      </c>
      <c r="K65" s="33">
        <v>0</v>
      </c>
    </row>
    <row r="66" spans="1:11" s="34" customFormat="1" ht="15" customHeight="1" hidden="1">
      <c r="A66" s="92">
        <v>104000</v>
      </c>
      <c r="B66" s="30">
        <v>912</v>
      </c>
      <c r="C66" s="31" t="s">
        <v>66</v>
      </c>
      <c r="D66" s="35" t="s">
        <v>53</v>
      </c>
      <c r="E66" s="35"/>
      <c r="F66" s="84" t="s">
        <v>211</v>
      </c>
      <c r="G66" s="39" t="s">
        <v>71</v>
      </c>
      <c r="H66" s="48">
        <v>0</v>
      </c>
      <c r="I66" s="67"/>
      <c r="J66" s="42">
        <v>0</v>
      </c>
      <c r="K66" s="33"/>
    </row>
    <row r="67" spans="1:11" s="34" customFormat="1" ht="15" customHeight="1" hidden="1">
      <c r="A67" s="92">
        <v>104000</v>
      </c>
      <c r="B67" s="30" t="s">
        <v>259</v>
      </c>
      <c r="C67" s="31" t="s">
        <v>66</v>
      </c>
      <c r="D67" s="35">
        <v>50</v>
      </c>
      <c r="E67" s="35"/>
      <c r="F67" s="84" t="s">
        <v>209</v>
      </c>
      <c r="G67" s="39" t="s">
        <v>260</v>
      </c>
      <c r="H67" s="76">
        <v>0</v>
      </c>
      <c r="I67" s="104"/>
      <c r="J67" s="65">
        <v>0</v>
      </c>
      <c r="K67" s="33"/>
    </row>
    <row r="68" spans="1:11" s="34" customFormat="1" ht="15" customHeight="1" hidden="1">
      <c r="A68" s="92">
        <v>104000</v>
      </c>
      <c r="B68" s="30">
        <v>912</v>
      </c>
      <c r="C68" s="31" t="s">
        <v>66</v>
      </c>
      <c r="D68" s="35" t="s">
        <v>70</v>
      </c>
      <c r="E68" s="35"/>
      <c r="F68" s="84" t="s">
        <v>212</v>
      </c>
      <c r="G68" s="39" t="s">
        <v>113</v>
      </c>
      <c r="H68" s="48">
        <v>0</v>
      </c>
      <c r="I68" s="67"/>
      <c r="J68" s="42">
        <v>0</v>
      </c>
      <c r="K68" s="33"/>
    </row>
    <row r="69" spans="1:11" s="108" customFormat="1" ht="15" customHeight="1">
      <c r="A69" s="89">
        <v>104000</v>
      </c>
      <c r="B69" s="77">
        <v>914</v>
      </c>
      <c r="C69" s="77"/>
      <c r="D69" s="78"/>
      <c r="E69" s="78"/>
      <c r="F69" s="83"/>
      <c r="G69" s="79" t="s">
        <v>4</v>
      </c>
      <c r="H69" s="80">
        <f>SUM(H70:H71)</f>
        <v>16000</v>
      </c>
      <c r="I69" s="80"/>
      <c r="J69" s="80">
        <f>SUM(J70:J71)</f>
        <v>12000</v>
      </c>
      <c r="K69" s="80"/>
    </row>
    <row r="70" spans="1:11" s="34" customFormat="1" ht="15" customHeight="1">
      <c r="A70" s="92">
        <v>104000</v>
      </c>
      <c r="B70" s="30">
        <v>914</v>
      </c>
      <c r="C70" s="31" t="s">
        <v>66</v>
      </c>
      <c r="D70" s="35" t="s">
        <v>28</v>
      </c>
      <c r="E70" s="35"/>
      <c r="F70" s="84" t="s">
        <v>207</v>
      </c>
      <c r="G70" s="39" t="s">
        <v>72</v>
      </c>
      <c r="H70" s="32">
        <v>16000</v>
      </c>
      <c r="I70" s="62">
        <v>0</v>
      </c>
      <c r="J70" s="57">
        <v>12000</v>
      </c>
      <c r="K70" s="33">
        <v>0</v>
      </c>
    </row>
    <row r="71" spans="1:11" s="34" customFormat="1" ht="15" customHeight="1" hidden="1">
      <c r="A71" s="92">
        <v>104000</v>
      </c>
      <c r="B71" s="30">
        <v>914</v>
      </c>
      <c r="C71" s="31" t="s">
        <v>66</v>
      </c>
      <c r="D71" s="35" t="s">
        <v>35</v>
      </c>
      <c r="E71" s="35"/>
      <c r="F71" s="84" t="s">
        <v>211</v>
      </c>
      <c r="G71" s="39" t="s">
        <v>73</v>
      </c>
      <c r="H71" s="32">
        <v>0</v>
      </c>
      <c r="I71" s="62"/>
      <c r="J71" s="57">
        <v>0</v>
      </c>
      <c r="K71" s="33"/>
    </row>
    <row r="72" spans="1:11" s="108" customFormat="1" ht="15" customHeight="1">
      <c r="A72" s="89">
        <v>104000</v>
      </c>
      <c r="B72" s="77">
        <v>915</v>
      </c>
      <c r="C72" s="77"/>
      <c r="D72" s="78"/>
      <c r="E72" s="78"/>
      <c r="F72" s="83"/>
      <c r="G72" s="79" t="s">
        <v>5</v>
      </c>
      <c r="H72" s="80">
        <f>SUM(H73:H89)</f>
        <v>64200</v>
      </c>
      <c r="I72" s="80"/>
      <c r="J72" s="80">
        <f>SUM(J73:J89)</f>
        <v>45600</v>
      </c>
      <c r="K72" s="80"/>
    </row>
    <row r="73" spans="1:11" s="34" customFormat="1" ht="15" customHeight="1">
      <c r="A73" s="92">
        <v>104000</v>
      </c>
      <c r="B73" s="30">
        <v>915</v>
      </c>
      <c r="C73" s="31" t="s">
        <v>132</v>
      </c>
      <c r="D73" s="35" t="s">
        <v>28</v>
      </c>
      <c r="E73" s="35"/>
      <c r="F73" s="84" t="s">
        <v>207</v>
      </c>
      <c r="G73" t="s">
        <v>147</v>
      </c>
      <c r="H73" s="32">
        <v>6600</v>
      </c>
      <c r="I73" s="63">
        <v>0</v>
      </c>
      <c r="J73" s="57">
        <v>5600</v>
      </c>
      <c r="K73" s="101">
        <v>0</v>
      </c>
    </row>
    <row r="74" spans="1:11" s="34" customFormat="1" ht="15" customHeight="1">
      <c r="A74" s="92">
        <v>104000</v>
      </c>
      <c r="B74" s="30">
        <v>915</v>
      </c>
      <c r="C74" s="31" t="s">
        <v>36</v>
      </c>
      <c r="D74" s="35" t="s">
        <v>28</v>
      </c>
      <c r="E74" s="35"/>
      <c r="F74" s="84" t="s">
        <v>207</v>
      </c>
      <c r="G74" t="s">
        <v>148</v>
      </c>
      <c r="H74" s="32">
        <v>2600</v>
      </c>
      <c r="I74" s="63">
        <v>0</v>
      </c>
      <c r="J74" s="57">
        <v>1600</v>
      </c>
      <c r="K74" s="101">
        <v>0</v>
      </c>
    </row>
    <row r="75" spans="1:11" s="34" customFormat="1" ht="15" customHeight="1">
      <c r="A75" s="92">
        <v>104000</v>
      </c>
      <c r="B75" s="30">
        <v>915</v>
      </c>
      <c r="C75" s="31" t="s">
        <v>133</v>
      </c>
      <c r="D75" s="35" t="s">
        <v>28</v>
      </c>
      <c r="E75" s="35"/>
      <c r="F75" s="84" t="s">
        <v>207</v>
      </c>
      <c r="G75" t="s">
        <v>149</v>
      </c>
      <c r="H75" s="32">
        <v>1000</v>
      </c>
      <c r="I75" s="63">
        <v>0</v>
      </c>
      <c r="J75" s="57">
        <v>1200</v>
      </c>
      <c r="K75" s="101">
        <v>0</v>
      </c>
    </row>
    <row r="76" spans="1:11" s="34" customFormat="1" ht="15" customHeight="1">
      <c r="A76" s="92">
        <v>104000</v>
      </c>
      <c r="B76" s="30">
        <v>915</v>
      </c>
      <c r="C76" s="31" t="s">
        <v>30</v>
      </c>
      <c r="D76" s="35" t="s">
        <v>28</v>
      </c>
      <c r="E76" s="35"/>
      <c r="F76" s="84" t="s">
        <v>207</v>
      </c>
      <c r="G76" t="s">
        <v>150</v>
      </c>
      <c r="H76" s="32">
        <v>3400</v>
      </c>
      <c r="I76" s="63">
        <v>0</v>
      </c>
      <c r="J76" s="57">
        <v>1600</v>
      </c>
      <c r="K76" s="101">
        <v>0</v>
      </c>
    </row>
    <row r="77" spans="1:11" s="34" customFormat="1" ht="15" customHeight="1">
      <c r="A77" s="92">
        <v>104000</v>
      </c>
      <c r="B77" s="30">
        <v>915</v>
      </c>
      <c r="C77" s="31" t="s">
        <v>134</v>
      </c>
      <c r="D77" s="35" t="s">
        <v>28</v>
      </c>
      <c r="E77" s="35"/>
      <c r="F77" s="84" t="s">
        <v>207</v>
      </c>
      <c r="G77" t="s">
        <v>152</v>
      </c>
      <c r="H77" s="32">
        <v>200</v>
      </c>
      <c r="I77" s="63">
        <v>0</v>
      </c>
      <c r="J77" s="57">
        <v>2000</v>
      </c>
      <c r="K77" s="101">
        <v>0</v>
      </c>
    </row>
    <row r="78" spans="1:11" s="34" customFormat="1" ht="15" customHeight="1">
      <c r="A78" s="92">
        <v>104000</v>
      </c>
      <c r="B78" s="30">
        <v>915</v>
      </c>
      <c r="C78" s="31" t="s">
        <v>135</v>
      </c>
      <c r="D78" s="35" t="s">
        <v>28</v>
      </c>
      <c r="E78" s="35"/>
      <c r="F78" s="84" t="s">
        <v>207</v>
      </c>
      <c r="G78" t="s">
        <v>153</v>
      </c>
      <c r="H78" s="32">
        <v>4600</v>
      </c>
      <c r="I78" s="63">
        <v>0</v>
      </c>
      <c r="J78" s="57">
        <v>3200</v>
      </c>
      <c r="K78" s="101">
        <v>0</v>
      </c>
    </row>
    <row r="79" spans="1:11" s="34" customFormat="1" ht="15" customHeight="1">
      <c r="A79" s="92">
        <v>104000</v>
      </c>
      <c r="B79" s="30">
        <v>915</v>
      </c>
      <c r="C79" s="31" t="s">
        <v>136</v>
      </c>
      <c r="D79" s="35" t="s">
        <v>28</v>
      </c>
      <c r="E79" s="35"/>
      <c r="F79" s="84" t="s">
        <v>207</v>
      </c>
      <c r="G79" t="s">
        <v>154</v>
      </c>
      <c r="H79" s="32">
        <v>3000</v>
      </c>
      <c r="I79" s="63">
        <v>0</v>
      </c>
      <c r="J79" s="57">
        <v>2000</v>
      </c>
      <c r="K79" s="101">
        <v>0</v>
      </c>
    </row>
    <row r="80" spans="1:11" s="34" customFormat="1" ht="15" customHeight="1">
      <c r="A80" s="92">
        <v>104000</v>
      </c>
      <c r="B80" s="30">
        <v>915</v>
      </c>
      <c r="C80" s="31" t="s">
        <v>137</v>
      </c>
      <c r="D80" s="35" t="s">
        <v>28</v>
      </c>
      <c r="E80" s="35"/>
      <c r="F80" s="84" t="s">
        <v>207</v>
      </c>
      <c r="G80" t="s">
        <v>155</v>
      </c>
      <c r="H80" s="32">
        <v>5800</v>
      </c>
      <c r="I80" s="63">
        <v>0</v>
      </c>
      <c r="J80" s="57">
        <v>2400</v>
      </c>
      <c r="K80" s="101">
        <v>0</v>
      </c>
    </row>
    <row r="81" spans="1:11" s="34" customFormat="1" ht="15" customHeight="1">
      <c r="A81" s="92">
        <v>104000</v>
      </c>
      <c r="B81" s="30">
        <v>915</v>
      </c>
      <c r="C81" s="31" t="s">
        <v>138</v>
      </c>
      <c r="D81" s="35" t="s">
        <v>28</v>
      </c>
      <c r="E81" s="35"/>
      <c r="F81" s="84" t="s">
        <v>207</v>
      </c>
      <c r="G81" t="s">
        <v>156</v>
      </c>
      <c r="H81" s="32">
        <v>1800</v>
      </c>
      <c r="I81" s="63">
        <v>0</v>
      </c>
      <c r="J81" s="57">
        <v>1200</v>
      </c>
      <c r="K81" s="101">
        <v>0</v>
      </c>
    </row>
    <row r="82" spans="1:11" s="34" customFormat="1" ht="15" customHeight="1">
      <c r="A82" s="92">
        <v>104000</v>
      </c>
      <c r="B82" s="30">
        <v>915</v>
      </c>
      <c r="C82" s="31" t="s">
        <v>139</v>
      </c>
      <c r="D82" s="35" t="s">
        <v>28</v>
      </c>
      <c r="E82" s="35"/>
      <c r="F82" s="84" t="s">
        <v>207</v>
      </c>
      <c r="G82" t="s">
        <v>151</v>
      </c>
      <c r="H82" s="32">
        <v>2600</v>
      </c>
      <c r="I82" s="63">
        <v>0</v>
      </c>
      <c r="J82" s="57">
        <v>3200</v>
      </c>
      <c r="K82" s="101">
        <v>0</v>
      </c>
    </row>
    <row r="83" spans="1:11" s="34" customFormat="1" ht="15" customHeight="1">
      <c r="A83" s="92">
        <v>104000</v>
      </c>
      <c r="B83" s="30">
        <v>915</v>
      </c>
      <c r="C83" s="31" t="s">
        <v>140</v>
      </c>
      <c r="D83" s="35" t="s">
        <v>28</v>
      </c>
      <c r="E83" s="35"/>
      <c r="F83" s="84" t="s">
        <v>207</v>
      </c>
      <c r="G83" t="s">
        <v>157</v>
      </c>
      <c r="H83" s="32">
        <v>2600</v>
      </c>
      <c r="I83" s="63">
        <v>0</v>
      </c>
      <c r="J83" s="57">
        <v>3200</v>
      </c>
      <c r="K83" s="101">
        <v>0</v>
      </c>
    </row>
    <row r="84" spans="1:11" s="34" customFormat="1" ht="15" customHeight="1">
      <c r="A84" s="92">
        <v>104000</v>
      </c>
      <c r="B84" s="30">
        <v>915</v>
      </c>
      <c r="C84" s="31" t="s">
        <v>141</v>
      </c>
      <c r="D84" s="35" t="s">
        <v>28</v>
      </c>
      <c r="E84" s="35"/>
      <c r="F84" s="84" t="s">
        <v>207</v>
      </c>
      <c r="G84" t="s">
        <v>158</v>
      </c>
      <c r="H84" s="32">
        <v>5800</v>
      </c>
      <c r="I84" s="63">
        <v>0</v>
      </c>
      <c r="J84" s="57">
        <v>2000</v>
      </c>
      <c r="K84" s="101">
        <v>0</v>
      </c>
    </row>
    <row r="85" spans="1:11" s="34" customFormat="1" ht="15" customHeight="1">
      <c r="A85" s="92">
        <v>104000</v>
      </c>
      <c r="B85" s="30">
        <v>915</v>
      </c>
      <c r="C85" s="31" t="s">
        <v>142</v>
      </c>
      <c r="D85" s="35" t="s">
        <v>28</v>
      </c>
      <c r="E85" s="35"/>
      <c r="F85" s="84" t="s">
        <v>207</v>
      </c>
      <c r="G85" t="s">
        <v>159</v>
      </c>
      <c r="H85" s="32">
        <v>2600</v>
      </c>
      <c r="I85" s="63">
        <v>0</v>
      </c>
      <c r="J85" s="57">
        <v>3200</v>
      </c>
      <c r="K85" s="101">
        <v>0</v>
      </c>
    </row>
    <row r="86" spans="1:11" s="34" customFormat="1" ht="15" customHeight="1">
      <c r="A86" s="92">
        <v>104000</v>
      </c>
      <c r="B86" s="30">
        <v>915</v>
      </c>
      <c r="C86" s="31" t="s">
        <v>143</v>
      </c>
      <c r="D86" s="35" t="s">
        <v>28</v>
      </c>
      <c r="E86" s="35"/>
      <c r="F86" s="84" t="s">
        <v>207</v>
      </c>
      <c r="G86" t="s">
        <v>160</v>
      </c>
      <c r="H86" s="32">
        <v>6600</v>
      </c>
      <c r="I86" s="63">
        <v>0</v>
      </c>
      <c r="J86" s="57">
        <v>4800</v>
      </c>
      <c r="K86" s="101">
        <v>0</v>
      </c>
    </row>
    <row r="87" spans="1:11" s="34" customFormat="1" ht="15" customHeight="1">
      <c r="A87" s="92">
        <v>104000</v>
      </c>
      <c r="B87" s="30">
        <v>915</v>
      </c>
      <c r="C87" s="31" t="s">
        <v>144</v>
      </c>
      <c r="D87" s="35" t="s">
        <v>28</v>
      </c>
      <c r="E87" s="35"/>
      <c r="F87" s="84" t="s">
        <v>207</v>
      </c>
      <c r="G87" t="s">
        <v>161</v>
      </c>
      <c r="H87" s="32">
        <v>1000</v>
      </c>
      <c r="I87" s="63">
        <v>0</v>
      </c>
      <c r="J87" s="57">
        <v>800</v>
      </c>
      <c r="K87" s="101">
        <v>0</v>
      </c>
    </row>
    <row r="88" spans="1:11" s="34" customFormat="1" ht="15" customHeight="1">
      <c r="A88" s="92">
        <v>104000</v>
      </c>
      <c r="B88" s="30">
        <v>915</v>
      </c>
      <c r="C88" s="31" t="s">
        <v>145</v>
      </c>
      <c r="D88" s="35" t="s">
        <v>28</v>
      </c>
      <c r="E88" s="35"/>
      <c r="F88" s="84" t="s">
        <v>207</v>
      </c>
      <c r="G88" t="s">
        <v>162</v>
      </c>
      <c r="H88" s="32">
        <v>9000</v>
      </c>
      <c r="I88" s="63">
        <v>0</v>
      </c>
      <c r="J88" s="57">
        <v>5600</v>
      </c>
      <c r="K88" s="101">
        <v>0</v>
      </c>
    </row>
    <row r="89" spans="1:11" s="34" customFormat="1" ht="15" customHeight="1">
      <c r="A89" s="92">
        <v>104000</v>
      </c>
      <c r="B89" s="30">
        <v>915</v>
      </c>
      <c r="C89" s="31" t="s">
        <v>146</v>
      </c>
      <c r="D89" s="35" t="s">
        <v>28</v>
      </c>
      <c r="E89" s="35"/>
      <c r="F89" s="84" t="s">
        <v>207</v>
      </c>
      <c r="G89" t="s">
        <v>163</v>
      </c>
      <c r="H89" s="32">
        <v>5000</v>
      </c>
      <c r="I89" s="63">
        <v>0</v>
      </c>
      <c r="J89" s="57">
        <v>2000</v>
      </c>
      <c r="K89" s="101">
        <v>0</v>
      </c>
    </row>
    <row r="90" spans="1:11" s="108" customFormat="1" ht="15" customHeight="1">
      <c r="A90" s="89">
        <v>104000</v>
      </c>
      <c r="B90" s="77">
        <v>920</v>
      </c>
      <c r="C90" s="77"/>
      <c r="D90" s="78"/>
      <c r="E90" s="78"/>
      <c r="F90" s="83"/>
      <c r="G90" s="79" t="s">
        <v>1</v>
      </c>
      <c r="H90" s="80">
        <f>SUM(H91:H104)</f>
        <v>284000</v>
      </c>
      <c r="I90" s="80"/>
      <c r="J90" s="80">
        <f>SUM(J91:J104)</f>
        <v>154000</v>
      </c>
      <c r="K90" s="80"/>
    </row>
    <row r="91" spans="1:11" s="34" customFormat="1" ht="15" customHeight="1">
      <c r="A91" s="92">
        <v>104000</v>
      </c>
      <c r="B91" s="30">
        <v>920</v>
      </c>
      <c r="C91" s="31" t="s">
        <v>43</v>
      </c>
      <c r="D91" s="35" t="s">
        <v>28</v>
      </c>
      <c r="E91" s="35"/>
      <c r="F91" s="84" t="s">
        <v>207</v>
      </c>
      <c r="G91" s="40" t="s">
        <v>74</v>
      </c>
      <c r="H91" s="32">
        <v>128000</v>
      </c>
      <c r="I91" s="33">
        <v>0</v>
      </c>
      <c r="J91" s="57">
        <v>48000</v>
      </c>
      <c r="K91" s="33">
        <v>0</v>
      </c>
    </row>
    <row r="92" spans="1:11" s="34" customFormat="1" ht="15" customHeight="1">
      <c r="A92" s="92">
        <v>104000</v>
      </c>
      <c r="B92" s="30">
        <v>920</v>
      </c>
      <c r="C92" s="31" t="s">
        <v>43</v>
      </c>
      <c r="D92" s="35" t="s">
        <v>93</v>
      </c>
      <c r="E92" s="35"/>
      <c r="F92" s="84" t="s">
        <v>211</v>
      </c>
      <c r="G92" s="40" t="s">
        <v>291</v>
      </c>
      <c r="H92" s="32">
        <v>20000</v>
      </c>
      <c r="I92" s="33">
        <v>0</v>
      </c>
      <c r="J92" s="57">
        <v>0</v>
      </c>
      <c r="K92" s="33">
        <v>0</v>
      </c>
    </row>
    <row r="93" spans="1:11" s="34" customFormat="1" ht="15" customHeight="1">
      <c r="A93" s="92">
        <v>104000</v>
      </c>
      <c r="B93" s="30" t="s">
        <v>231</v>
      </c>
      <c r="C93" s="31" t="s">
        <v>49</v>
      </c>
      <c r="D93" s="35" t="s">
        <v>35</v>
      </c>
      <c r="E93" s="35"/>
      <c r="F93" s="84" t="s">
        <v>211</v>
      </c>
      <c r="G93" s="40" t="s">
        <v>230</v>
      </c>
      <c r="H93" s="32">
        <v>11000</v>
      </c>
      <c r="I93" s="33">
        <v>6000</v>
      </c>
      <c r="J93" s="57">
        <v>11000</v>
      </c>
      <c r="K93" s="33">
        <v>6000</v>
      </c>
    </row>
    <row r="94" spans="1:11" s="34" customFormat="1" ht="15" customHeight="1" hidden="1">
      <c r="A94" s="92">
        <v>104000</v>
      </c>
      <c r="B94" s="30">
        <v>920</v>
      </c>
      <c r="C94" s="31" t="s">
        <v>47</v>
      </c>
      <c r="D94" s="35" t="s">
        <v>35</v>
      </c>
      <c r="E94" s="35"/>
      <c r="F94" s="84" t="s">
        <v>211</v>
      </c>
      <c r="G94" s="40" t="s">
        <v>76</v>
      </c>
      <c r="H94" s="32">
        <v>0</v>
      </c>
      <c r="I94" s="33"/>
      <c r="J94" s="57">
        <v>0</v>
      </c>
      <c r="K94" s="33"/>
    </row>
    <row r="95" spans="1:11" s="34" customFormat="1" ht="15" customHeight="1">
      <c r="A95" s="92">
        <v>104000</v>
      </c>
      <c r="B95" s="30">
        <v>920</v>
      </c>
      <c r="C95" s="31" t="s">
        <v>47</v>
      </c>
      <c r="D95" s="35" t="s">
        <v>52</v>
      </c>
      <c r="E95" s="35"/>
      <c r="F95" s="84" t="s">
        <v>211</v>
      </c>
      <c r="G95" s="40" t="s">
        <v>268</v>
      </c>
      <c r="H95" s="32">
        <v>10000</v>
      </c>
      <c r="I95" s="32">
        <v>10000</v>
      </c>
      <c r="J95" s="32">
        <v>10000</v>
      </c>
      <c r="K95" s="32">
        <v>10000</v>
      </c>
    </row>
    <row r="96" spans="1:11" s="34" customFormat="1" ht="15" customHeight="1">
      <c r="A96" s="92">
        <v>104000</v>
      </c>
      <c r="B96" s="30">
        <v>920</v>
      </c>
      <c r="C96" s="31" t="s">
        <v>47</v>
      </c>
      <c r="D96" s="35" t="s">
        <v>53</v>
      </c>
      <c r="E96" s="35"/>
      <c r="F96" s="84" t="s">
        <v>211</v>
      </c>
      <c r="G96" s="40" t="s">
        <v>77</v>
      </c>
      <c r="H96" s="32">
        <v>0</v>
      </c>
      <c r="I96" s="33">
        <v>0</v>
      </c>
      <c r="J96" s="57">
        <v>15000</v>
      </c>
      <c r="K96" s="33">
        <v>0</v>
      </c>
    </row>
    <row r="97" spans="1:11" s="34" customFormat="1" ht="15" customHeight="1">
      <c r="A97" s="92">
        <v>104000</v>
      </c>
      <c r="B97" s="30">
        <v>920</v>
      </c>
      <c r="C97" s="31" t="s">
        <v>47</v>
      </c>
      <c r="D97" s="35" t="s">
        <v>55</v>
      </c>
      <c r="E97" s="35"/>
      <c r="F97" s="84" t="s">
        <v>211</v>
      </c>
      <c r="G97" s="40" t="s">
        <v>229</v>
      </c>
      <c r="H97" s="32">
        <v>10000</v>
      </c>
      <c r="I97" s="33">
        <v>0</v>
      </c>
      <c r="J97" s="57">
        <v>5000</v>
      </c>
      <c r="K97" s="33">
        <v>0</v>
      </c>
    </row>
    <row r="98" spans="1:11" s="34" customFormat="1" ht="15" customHeight="1">
      <c r="A98" s="92">
        <v>104000</v>
      </c>
      <c r="B98" s="30">
        <v>920</v>
      </c>
      <c r="C98" s="31" t="s">
        <v>47</v>
      </c>
      <c r="D98" s="35" t="s">
        <v>31</v>
      </c>
      <c r="E98" s="35"/>
      <c r="F98" s="84" t="s">
        <v>209</v>
      </c>
      <c r="G98" s="40" t="s">
        <v>75</v>
      </c>
      <c r="H98" s="32">
        <v>55000</v>
      </c>
      <c r="I98" s="33"/>
      <c r="J98" s="57">
        <v>45000</v>
      </c>
      <c r="K98" s="33">
        <v>8000</v>
      </c>
    </row>
    <row r="99" spans="1:11" s="34" customFormat="1" ht="15" customHeight="1" hidden="1">
      <c r="A99" s="92">
        <v>104000</v>
      </c>
      <c r="B99" s="30">
        <v>920</v>
      </c>
      <c r="C99" s="31" t="s">
        <v>47</v>
      </c>
      <c r="D99" s="35" t="s">
        <v>59</v>
      </c>
      <c r="E99" s="35"/>
      <c r="F99" s="84" t="s">
        <v>209</v>
      </c>
      <c r="G99" s="40" t="s">
        <v>232</v>
      </c>
      <c r="H99" s="32">
        <v>0</v>
      </c>
      <c r="I99" s="33"/>
      <c r="J99" s="57">
        <v>0</v>
      </c>
      <c r="K99" s="33"/>
    </row>
    <row r="100" spans="1:11" s="34" customFormat="1" ht="15" customHeight="1" hidden="1">
      <c r="A100" s="92">
        <v>104000</v>
      </c>
      <c r="B100" s="30">
        <v>920</v>
      </c>
      <c r="C100" s="31" t="s">
        <v>47</v>
      </c>
      <c r="D100" s="35" t="s">
        <v>165</v>
      </c>
      <c r="E100" s="35"/>
      <c r="F100" s="84" t="s">
        <v>209</v>
      </c>
      <c r="G100" s="40" t="s">
        <v>233</v>
      </c>
      <c r="H100" s="32">
        <v>0</v>
      </c>
      <c r="I100" s="33"/>
      <c r="J100" s="57">
        <v>0</v>
      </c>
      <c r="K100" s="33"/>
    </row>
    <row r="101" spans="1:11" s="34" customFormat="1" ht="15" customHeight="1" hidden="1">
      <c r="A101" s="92">
        <v>104000</v>
      </c>
      <c r="B101" s="30">
        <v>920</v>
      </c>
      <c r="C101" s="31" t="s">
        <v>50</v>
      </c>
      <c r="D101" s="35" t="s">
        <v>31</v>
      </c>
      <c r="E101" s="35"/>
      <c r="F101" s="84" t="s">
        <v>209</v>
      </c>
      <c r="G101" s="40" t="s">
        <v>80</v>
      </c>
      <c r="H101" s="32">
        <v>0</v>
      </c>
      <c r="I101" s="33"/>
      <c r="J101" s="57">
        <v>0</v>
      </c>
      <c r="K101" s="33"/>
    </row>
    <row r="102" spans="1:11" s="34" customFormat="1" ht="15" customHeight="1">
      <c r="A102" s="92">
        <v>104000</v>
      </c>
      <c r="B102" s="30">
        <v>920</v>
      </c>
      <c r="C102" s="31" t="s">
        <v>79</v>
      </c>
      <c r="D102" s="35" t="s">
        <v>31</v>
      </c>
      <c r="E102" s="35"/>
      <c r="F102" s="84" t="s">
        <v>209</v>
      </c>
      <c r="G102" s="40" t="s">
        <v>78</v>
      </c>
      <c r="H102" s="32">
        <v>35000</v>
      </c>
      <c r="I102" s="33">
        <v>2000</v>
      </c>
      <c r="J102" s="57">
        <v>5000</v>
      </c>
      <c r="K102" s="33">
        <v>3000</v>
      </c>
    </row>
    <row r="103" spans="1:11" s="34" customFormat="1" ht="15" customHeight="1">
      <c r="A103" s="92">
        <v>104000</v>
      </c>
      <c r="B103" s="30">
        <v>920</v>
      </c>
      <c r="C103" s="30" t="s">
        <v>79</v>
      </c>
      <c r="D103" s="47" t="s">
        <v>59</v>
      </c>
      <c r="E103" s="47"/>
      <c r="F103" s="84" t="s">
        <v>209</v>
      </c>
      <c r="G103" s="6" t="s">
        <v>170</v>
      </c>
      <c r="H103" s="49">
        <v>5000</v>
      </c>
      <c r="I103" s="33">
        <v>5000</v>
      </c>
      <c r="J103" s="58">
        <v>5000</v>
      </c>
      <c r="K103" s="33">
        <v>5000</v>
      </c>
    </row>
    <row r="104" spans="1:11" s="34" customFormat="1" ht="15" customHeight="1">
      <c r="A104" s="91">
        <v>104000</v>
      </c>
      <c r="B104" s="30">
        <v>920</v>
      </c>
      <c r="C104" s="30" t="s">
        <v>235</v>
      </c>
      <c r="D104" s="47" t="s">
        <v>31</v>
      </c>
      <c r="E104" s="47"/>
      <c r="F104" s="84" t="s">
        <v>209</v>
      </c>
      <c r="G104" s="6" t="s">
        <v>234</v>
      </c>
      <c r="H104" s="49">
        <v>10000</v>
      </c>
      <c r="I104" s="33">
        <v>1000</v>
      </c>
      <c r="J104" s="58">
        <v>10000</v>
      </c>
      <c r="K104" s="33">
        <v>1000</v>
      </c>
    </row>
    <row r="105" spans="1:11" s="108" customFormat="1" ht="15" customHeight="1">
      <c r="A105" s="89">
        <v>104000</v>
      </c>
      <c r="B105" s="77">
        <v>923</v>
      </c>
      <c r="C105" s="77"/>
      <c r="D105" s="78"/>
      <c r="E105" s="78"/>
      <c r="F105" s="83"/>
      <c r="G105" s="79" t="s">
        <v>6</v>
      </c>
      <c r="H105" s="80">
        <f>SUM(H106:H112)</f>
        <v>123400</v>
      </c>
      <c r="I105" s="80"/>
      <c r="J105" s="80">
        <f>SUM(J106:J112)</f>
        <v>29000</v>
      </c>
      <c r="K105" s="80"/>
    </row>
    <row r="106" spans="1:11" s="34" customFormat="1" ht="15" customHeight="1">
      <c r="A106" s="92">
        <v>104000</v>
      </c>
      <c r="B106" s="30">
        <v>923</v>
      </c>
      <c r="C106" s="31" t="s">
        <v>66</v>
      </c>
      <c r="D106" s="35" t="s">
        <v>28</v>
      </c>
      <c r="E106" s="35"/>
      <c r="F106" s="84" t="s">
        <v>207</v>
      </c>
      <c r="G106" s="40" t="s">
        <v>81</v>
      </c>
      <c r="H106" s="32">
        <f>52000+16000</f>
        <v>68000</v>
      </c>
      <c r="I106" s="68">
        <v>0</v>
      </c>
      <c r="J106" s="59">
        <f>24000</f>
        <v>24000</v>
      </c>
      <c r="K106" s="33">
        <v>0</v>
      </c>
    </row>
    <row r="107" spans="1:11" s="34" customFormat="1" ht="15" customHeight="1" hidden="1">
      <c r="A107" s="92">
        <v>104000</v>
      </c>
      <c r="B107" s="30">
        <v>923</v>
      </c>
      <c r="C107" s="31" t="s">
        <v>66</v>
      </c>
      <c r="D107" s="35" t="s">
        <v>35</v>
      </c>
      <c r="E107" s="35"/>
      <c r="F107" s="84" t="s">
        <v>211</v>
      </c>
      <c r="G107" s="40" t="s">
        <v>84</v>
      </c>
      <c r="H107" s="32">
        <v>0</v>
      </c>
      <c r="I107" s="68"/>
      <c r="J107" s="59">
        <v>0</v>
      </c>
      <c r="K107" s="33"/>
    </row>
    <row r="108" spans="1:11" s="34" customFormat="1" ht="15" customHeight="1">
      <c r="A108" s="92">
        <v>104000</v>
      </c>
      <c r="B108" s="30">
        <v>923</v>
      </c>
      <c r="C108" s="31" t="s">
        <v>66</v>
      </c>
      <c r="D108" s="35" t="s">
        <v>52</v>
      </c>
      <c r="E108" s="35"/>
      <c r="F108" s="84" t="s">
        <v>211</v>
      </c>
      <c r="G108" s="40" t="s">
        <v>83</v>
      </c>
      <c r="H108" s="32">
        <v>45000</v>
      </c>
      <c r="I108" s="68">
        <v>0</v>
      </c>
      <c r="J108" s="59">
        <v>5000</v>
      </c>
      <c r="K108" s="33">
        <v>0</v>
      </c>
    </row>
    <row r="109" spans="1:11" s="34" customFormat="1" ht="15" customHeight="1">
      <c r="A109" s="92">
        <v>104000</v>
      </c>
      <c r="B109" s="30">
        <v>923</v>
      </c>
      <c r="C109" s="31" t="s">
        <v>66</v>
      </c>
      <c r="D109" s="35" t="s">
        <v>53</v>
      </c>
      <c r="E109" s="35"/>
      <c r="F109" s="84" t="s">
        <v>211</v>
      </c>
      <c r="G109" s="40" t="s">
        <v>293</v>
      </c>
      <c r="H109" s="32">
        <v>10000</v>
      </c>
      <c r="I109" s="68">
        <v>0</v>
      </c>
      <c r="J109" s="59">
        <v>0</v>
      </c>
      <c r="K109" s="33">
        <v>0</v>
      </c>
    </row>
    <row r="110" spans="1:11" s="34" customFormat="1" ht="15" customHeight="1" hidden="1">
      <c r="A110" s="92">
        <v>104000</v>
      </c>
      <c r="B110" s="30">
        <v>923</v>
      </c>
      <c r="C110" s="31" t="s">
        <v>66</v>
      </c>
      <c r="D110" s="35" t="s">
        <v>31</v>
      </c>
      <c r="E110" s="35"/>
      <c r="F110" s="84" t="s">
        <v>209</v>
      </c>
      <c r="G110" s="40" t="s">
        <v>82</v>
      </c>
      <c r="H110" s="32">
        <v>0</v>
      </c>
      <c r="I110" s="68"/>
      <c r="J110" s="59">
        <v>0</v>
      </c>
      <c r="K110" s="33"/>
    </row>
    <row r="111" spans="1:11" s="34" customFormat="1" ht="15" customHeight="1" hidden="1">
      <c r="A111" s="92">
        <v>104000</v>
      </c>
      <c r="B111" s="30">
        <v>923</v>
      </c>
      <c r="C111" s="31" t="s">
        <v>66</v>
      </c>
      <c r="D111" s="35" t="s">
        <v>70</v>
      </c>
      <c r="E111" s="35"/>
      <c r="F111" s="84" t="s">
        <v>212</v>
      </c>
      <c r="G111" s="40" t="s">
        <v>115</v>
      </c>
      <c r="H111" s="32">
        <v>0</v>
      </c>
      <c r="I111" s="68"/>
      <c r="J111" s="59">
        <v>0</v>
      </c>
      <c r="K111" s="33"/>
    </row>
    <row r="112" spans="1:11" s="34" customFormat="1" ht="15" customHeight="1">
      <c r="A112" s="92">
        <v>104000</v>
      </c>
      <c r="B112" s="30">
        <v>923</v>
      </c>
      <c r="C112" s="31" t="s">
        <v>173</v>
      </c>
      <c r="D112" s="35">
        <v>10</v>
      </c>
      <c r="E112" s="35"/>
      <c r="F112" s="84" t="s">
        <v>207</v>
      </c>
      <c r="G112" s="40" t="s">
        <v>292</v>
      </c>
      <c r="H112" s="32">
        <v>400</v>
      </c>
      <c r="I112" s="68">
        <v>0</v>
      </c>
      <c r="J112" s="59">
        <v>0</v>
      </c>
      <c r="K112" s="33">
        <v>0</v>
      </c>
    </row>
    <row r="113" spans="1:11" s="108" customFormat="1" ht="15" customHeight="1">
      <c r="A113" s="89">
        <v>104000</v>
      </c>
      <c r="B113" s="77">
        <v>929</v>
      </c>
      <c r="C113" s="77"/>
      <c r="D113" s="78"/>
      <c r="E113" s="78"/>
      <c r="F113" s="83"/>
      <c r="G113" s="79" t="s">
        <v>24</v>
      </c>
      <c r="H113" s="80">
        <f>SUM(H114:H118)</f>
        <v>346000</v>
      </c>
      <c r="I113" s="80"/>
      <c r="J113" s="80">
        <f>SUM(J114:J118)</f>
        <v>216000</v>
      </c>
      <c r="K113" s="80"/>
    </row>
    <row r="114" spans="1:11" s="34" customFormat="1" ht="15" customHeight="1">
      <c r="A114" s="92">
        <v>104000</v>
      </c>
      <c r="B114" s="30">
        <v>929</v>
      </c>
      <c r="C114" s="31" t="s">
        <v>66</v>
      </c>
      <c r="D114" s="35" t="s">
        <v>28</v>
      </c>
      <c r="E114" s="35"/>
      <c r="F114" s="84" t="s">
        <v>207</v>
      </c>
      <c r="G114" s="40" t="s">
        <v>86</v>
      </c>
      <c r="H114" s="32">
        <v>56000</v>
      </c>
      <c r="I114" s="33">
        <v>4000</v>
      </c>
      <c r="J114" s="57">
        <v>56000</v>
      </c>
      <c r="K114" s="33">
        <v>4000</v>
      </c>
    </row>
    <row r="115" spans="1:11" s="34" customFormat="1" ht="15" customHeight="1">
      <c r="A115" s="92">
        <v>104000</v>
      </c>
      <c r="B115" s="30">
        <v>929</v>
      </c>
      <c r="C115" s="31" t="s">
        <v>66</v>
      </c>
      <c r="D115" s="35" t="s">
        <v>35</v>
      </c>
      <c r="E115" s="35"/>
      <c r="F115" s="84" t="s">
        <v>211</v>
      </c>
      <c r="G115" s="40" t="s">
        <v>236</v>
      </c>
      <c r="H115" s="32">
        <v>50000</v>
      </c>
      <c r="I115" s="33">
        <v>0</v>
      </c>
      <c r="J115" s="57">
        <v>50000</v>
      </c>
      <c r="K115" s="33">
        <v>0</v>
      </c>
    </row>
    <row r="116" spans="1:11" s="34" customFormat="1" ht="15" customHeight="1">
      <c r="A116" s="92">
        <v>104000</v>
      </c>
      <c r="B116" s="30">
        <v>929</v>
      </c>
      <c r="C116" s="31" t="s">
        <v>66</v>
      </c>
      <c r="D116" s="35" t="s">
        <v>52</v>
      </c>
      <c r="E116" s="35"/>
      <c r="F116" s="84" t="s">
        <v>211</v>
      </c>
      <c r="G116" s="40" t="s">
        <v>237</v>
      </c>
      <c r="H116" s="32">
        <v>10000</v>
      </c>
      <c r="I116" s="33">
        <v>0</v>
      </c>
      <c r="J116" s="57">
        <v>0</v>
      </c>
      <c r="K116" s="33">
        <v>0</v>
      </c>
    </row>
    <row r="117" spans="1:11" s="34" customFormat="1" ht="15" customHeight="1">
      <c r="A117" s="92">
        <v>104000</v>
      </c>
      <c r="B117" s="30">
        <v>929</v>
      </c>
      <c r="C117" s="31" t="s">
        <v>66</v>
      </c>
      <c r="D117" s="35" t="s">
        <v>31</v>
      </c>
      <c r="E117" s="35"/>
      <c r="F117" s="84" t="s">
        <v>209</v>
      </c>
      <c r="G117" s="40" t="s">
        <v>294</v>
      </c>
      <c r="H117" s="32">
        <v>150000</v>
      </c>
      <c r="I117" s="33">
        <v>0</v>
      </c>
      <c r="J117" s="57">
        <v>110000</v>
      </c>
      <c r="K117" s="33">
        <v>0</v>
      </c>
    </row>
    <row r="118" spans="1:11" s="34" customFormat="1" ht="15" customHeight="1">
      <c r="A118" s="92">
        <v>104000</v>
      </c>
      <c r="B118" s="30">
        <v>929</v>
      </c>
      <c r="C118" s="31" t="s">
        <v>66</v>
      </c>
      <c r="D118" s="35" t="s">
        <v>59</v>
      </c>
      <c r="E118" s="35"/>
      <c r="F118" s="84" t="s">
        <v>209</v>
      </c>
      <c r="G118" s="40" t="s">
        <v>295</v>
      </c>
      <c r="H118" s="32">
        <v>80000</v>
      </c>
      <c r="I118" s="33">
        <v>0</v>
      </c>
      <c r="J118" s="57">
        <v>0</v>
      </c>
      <c r="K118" s="33">
        <v>0</v>
      </c>
    </row>
    <row r="119" spans="1:11" s="108" customFormat="1" ht="15" customHeight="1">
      <c r="A119" s="89">
        <v>104000</v>
      </c>
      <c r="B119" s="77">
        <v>930</v>
      </c>
      <c r="C119" s="77"/>
      <c r="D119" s="78"/>
      <c r="E119" s="78"/>
      <c r="F119" s="83"/>
      <c r="G119" s="79" t="s">
        <v>7</v>
      </c>
      <c r="H119" s="80">
        <f>SUM(H120)</f>
        <v>5000</v>
      </c>
      <c r="I119" s="80"/>
      <c r="J119" s="80">
        <f>SUM(J120)</f>
        <v>5100</v>
      </c>
      <c r="K119" s="80"/>
    </row>
    <row r="120" spans="1:11" s="34" customFormat="1" ht="15" customHeight="1">
      <c r="A120" s="92">
        <v>104000</v>
      </c>
      <c r="B120" s="30">
        <v>930</v>
      </c>
      <c r="C120" s="31" t="s">
        <v>66</v>
      </c>
      <c r="D120" s="35" t="s">
        <v>28</v>
      </c>
      <c r="E120" s="35"/>
      <c r="F120" s="84" t="s">
        <v>207</v>
      </c>
      <c r="G120" s="40" t="s">
        <v>87</v>
      </c>
      <c r="H120" s="32">
        <v>5000</v>
      </c>
      <c r="I120" s="33">
        <v>0</v>
      </c>
      <c r="J120" s="57">
        <v>5100</v>
      </c>
      <c r="K120" s="33">
        <v>0</v>
      </c>
    </row>
    <row r="121" spans="1:11" s="108" customFormat="1" ht="15" customHeight="1">
      <c r="A121" s="89">
        <v>104000</v>
      </c>
      <c r="B121" s="77">
        <v>932</v>
      </c>
      <c r="C121" s="77"/>
      <c r="D121" s="78"/>
      <c r="E121" s="78"/>
      <c r="F121" s="83"/>
      <c r="G121" s="79" t="s">
        <v>8</v>
      </c>
      <c r="H121" s="80">
        <f>SUM(H122:H126)</f>
        <v>249600</v>
      </c>
      <c r="I121" s="80"/>
      <c r="J121" s="80">
        <f>SUM(J122:J126)</f>
        <v>475300</v>
      </c>
      <c r="K121" s="80"/>
    </row>
    <row r="122" spans="1:11" s="34" customFormat="1" ht="15" customHeight="1">
      <c r="A122" s="92">
        <v>104000</v>
      </c>
      <c r="B122" s="30">
        <v>932</v>
      </c>
      <c r="C122" s="31" t="s">
        <v>66</v>
      </c>
      <c r="D122" s="35" t="s">
        <v>28</v>
      </c>
      <c r="E122" s="35"/>
      <c r="F122" s="84" t="s">
        <v>207</v>
      </c>
      <c r="G122" s="40" t="s">
        <v>88</v>
      </c>
      <c r="H122" s="32">
        <v>182100</v>
      </c>
      <c r="I122" s="33">
        <v>0</v>
      </c>
      <c r="J122" s="57">
        <v>234600</v>
      </c>
      <c r="K122" s="33">
        <v>0</v>
      </c>
    </row>
    <row r="123" spans="1:11" s="34" customFormat="1" ht="15" customHeight="1">
      <c r="A123" s="92">
        <v>104000</v>
      </c>
      <c r="B123" s="30">
        <v>932</v>
      </c>
      <c r="C123" s="31" t="s">
        <v>66</v>
      </c>
      <c r="D123" s="35" t="s">
        <v>35</v>
      </c>
      <c r="E123" s="35"/>
      <c r="F123" s="84" t="s">
        <v>211</v>
      </c>
      <c r="G123" s="40" t="s">
        <v>238</v>
      </c>
      <c r="H123" s="32">
        <v>0</v>
      </c>
      <c r="I123" s="33">
        <v>0</v>
      </c>
      <c r="J123" s="57">
        <v>197400</v>
      </c>
      <c r="K123" s="33">
        <v>0</v>
      </c>
    </row>
    <row r="124" spans="1:11" s="34" customFormat="1" ht="15" customHeight="1">
      <c r="A124" s="92">
        <v>104000</v>
      </c>
      <c r="B124" s="30">
        <v>932</v>
      </c>
      <c r="C124" s="31" t="s">
        <v>66</v>
      </c>
      <c r="D124" s="35" t="s">
        <v>52</v>
      </c>
      <c r="E124" s="35"/>
      <c r="F124" s="84" t="s">
        <v>211</v>
      </c>
      <c r="G124" s="40" t="s">
        <v>89</v>
      </c>
      <c r="H124" s="32">
        <v>27500</v>
      </c>
      <c r="I124" s="33">
        <v>0</v>
      </c>
      <c r="J124" s="57">
        <v>3300</v>
      </c>
      <c r="K124" s="33">
        <v>0</v>
      </c>
    </row>
    <row r="125" spans="1:11" s="34" customFormat="1" ht="15" customHeight="1">
      <c r="A125" s="92">
        <v>104000</v>
      </c>
      <c r="B125" s="30">
        <v>932</v>
      </c>
      <c r="C125" s="30" t="s">
        <v>66</v>
      </c>
      <c r="D125" s="47" t="s">
        <v>53</v>
      </c>
      <c r="E125" s="47"/>
      <c r="F125" s="84" t="s">
        <v>211</v>
      </c>
      <c r="G125" s="6" t="s">
        <v>167</v>
      </c>
      <c r="H125" s="49">
        <v>40000</v>
      </c>
      <c r="I125" s="33">
        <v>0</v>
      </c>
      <c r="J125" s="58">
        <v>40000</v>
      </c>
      <c r="K125" s="33">
        <v>0</v>
      </c>
    </row>
    <row r="126" spans="1:11" s="34" customFormat="1" ht="15" customHeight="1" hidden="1">
      <c r="A126" s="91">
        <v>104000</v>
      </c>
      <c r="B126" s="30">
        <v>932</v>
      </c>
      <c r="C126" s="30" t="s">
        <v>66</v>
      </c>
      <c r="D126" s="35" t="s">
        <v>31</v>
      </c>
      <c r="E126" s="47"/>
      <c r="F126" s="84" t="s">
        <v>209</v>
      </c>
      <c r="G126" s="6" t="s">
        <v>239</v>
      </c>
      <c r="H126" s="49">
        <v>0</v>
      </c>
      <c r="I126" s="33"/>
      <c r="J126" s="58">
        <v>0</v>
      </c>
      <c r="K126" s="33"/>
    </row>
    <row r="127" spans="1:11" s="108" customFormat="1" ht="15" customHeight="1">
      <c r="A127" s="89">
        <v>104000</v>
      </c>
      <c r="B127" s="77">
        <v>934</v>
      </c>
      <c r="C127" s="77"/>
      <c r="D127" s="78"/>
      <c r="E127" s="78"/>
      <c r="F127" s="83"/>
      <c r="G127" s="79" t="s">
        <v>9</v>
      </c>
      <c r="H127" s="80">
        <f>SUM(H128)</f>
        <v>10100</v>
      </c>
      <c r="I127" s="80"/>
      <c r="J127" s="80">
        <f>SUM(J128)</f>
        <v>4400</v>
      </c>
      <c r="K127" s="80"/>
    </row>
    <row r="128" spans="1:11" s="34" customFormat="1" ht="15" customHeight="1">
      <c r="A128" s="92">
        <v>104000</v>
      </c>
      <c r="B128" s="30">
        <v>934</v>
      </c>
      <c r="C128" s="31" t="s">
        <v>66</v>
      </c>
      <c r="D128" s="35" t="s">
        <v>28</v>
      </c>
      <c r="E128" s="35"/>
      <c r="F128" s="84" t="s">
        <v>207</v>
      </c>
      <c r="G128" s="40" t="s">
        <v>90</v>
      </c>
      <c r="H128" s="32">
        <v>10100</v>
      </c>
      <c r="I128" s="68">
        <v>0</v>
      </c>
      <c r="J128" s="59">
        <v>4400</v>
      </c>
      <c r="K128" s="33">
        <v>0</v>
      </c>
    </row>
    <row r="129" spans="1:11" s="108" customFormat="1" ht="15" customHeight="1">
      <c r="A129" s="89">
        <v>104000</v>
      </c>
      <c r="B129" s="77">
        <v>936</v>
      </c>
      <c r="C129" s="77"/>
      <c r="D129" s="78"/>
      <c r="E129" s="78"/>
      <c r="F129" s="83"/>
      <c r="G129" s="79" t="s">
        <v>10</v>
      </c>
      <c r="H129" s="80">
        <f>SUM(H130:H133)</f>
        <v>175700</v>
      </c>
      <c r="I129" s="80"/>
      <c r="J129" s="80">
        <f>SUM(J130:J133)</f>
        <v>198600</v>
      </c>
      <c r="K129" s="80"/>
    </row>
    <row r="130" spans="1:11" s="34" customFormat="1" ht="15" customHeight="1">
      <c r="A130" s="92">
        <v>104000</v>
      </c>
      <c r="B130" s="30">
        <v>936</v>
      </c>
      <c r="C130" s="31" t="s">
        <v>66</v>
      </c>
      <c r="D130" s="35" t="s">
        <v>28</v>
      </c>
      <c r="E130" s="35"/>
      <c r="F130" s="84" t="s">
        <v>207</v>
      </c>
      <c r="G130" s="40" t="s">
        <v>91</v>
      </c>
      <c r="H130" s="32">
        <f>30800+14900</f>
        <v>45700</v>
      </c>
      <c r="I130" s="33">
        <v>0</v>
      </c>
      <c r="J130" s="57">
        <v>45600</v>
      </c>
      <c r="K130" s="33">
        <v>0</v>
      </c>
    </row>
    <row r="131" spans="1:11" s="34" customFormat="1" ht="15" customHeight="1">
      <c r="A131" s="92">
        <v>104000</v>
      </c>
      <c r="B131" s="30">
        <v>936</v>
      </c>
      <c r="C131" s="31" t="s">
        <v>66</v>
      </c>
      <c r="D131" s="35" t="s">
        <v>35</v>
      </c>
      <c r="E131" s="35"/>
      <c r="F131" s="84" t="s">
        <v>211</v>
      </c>
      <c r="G131" s="40" t="s">
        <v>240</v>
      </c>
      <c r="H131" s="32">
        <v>80000</v>
      </c>
      <c r="I131" s="33">
        <v>30000</v>
      </c>
      <c r="J131" s="57">
        <v>78000</v>
      </c>
      <c r="K131" s="33">
        <v>38000</v>
      </c>
    </row>
    <row r="132" spans="1:11" s="34" customFormat="1" ht="15" customHeight="1">
      <c r="A132" s="92">
        <v>104000</v>
      </c>
      <c r="B132" s="30">
        <v>936</v>
      </c>
      <c r="C132" s="31" t="s">
        <v>66</v>
      </c>
      <c r="D132" s="35" t="s">
        <v>31</v>
      </c>
      <c r="E132" s="35"/>
      <c r="F132" s="84" t="s">
        <v>306</v>
      </c>
      <c r="G132" s="40" t="s">
        <v>296</v>
      </c>
      <c r="H132" s="32">
        <v>10000</v>
      </c>
      <c r="I132" s="33">
        <v>0</v>
      </c>
      <c r="J132" s="57">
        <v>25000</v>
      </c>
      <c r="K132" s="33">
        <v>5000</v>
      </c>
    </row>
    <row r="133" spans="1:11" s="34" customFormat="1" ht="15" customHeight="1">
      <c r="A133" s="92">
        <v>104000</v>
      </c>
      <c r="B133" s="30">
        <v>936</v>
      </c>
      <c r="C133" s="31" t="s">
        <v>66</v>
      </c>
      <c r="D133" s="35" t="s">
        <v>70</v>
      </c>
      <c r="E133" s="35"/>
      <c r="F133" s="84" t="s">
        <v>212</v>
      </c>
      <c r="G133" s="40" t="s">
        <v>129</v>
      </c>
      <c r="H133" s="32">
        <v>40000</v>
      </c>
      <c r="I133" s="33">
        <v>10000</v>
      </c>
      <c r="J133" s="57">
        <f>55000-5000</f>
        <v>50000</v>
      </c>
      <c r="K133" s="33">
        <v>15000</v>
      </c>
    </row>
    <row r="134" spans="1:11" s="108" customFormat="1" ht="15" customHeight="1">
      <c r="A134" s="89">
        <v>104000</v>
      </c>
      <c r="B134" s="77">
        <v>937</v>
      </c>
      <c r="C134" s="77"/>
      <c r="D134" s="78"/>
      <c r="E134" s="78"/>
      <c r="F134" s="83"/>
      <c r="G134" s="79" t="s">
        <v>11</v>
      </c>
      <c r="H134" s="80">
        <f>SUM(H135:H136)</f>
        <v>128000</v>
      </c>
      <c r="I134" s="80"/>
      <c r="J134" s="80">
        <f>SUM(J135:J136)</f>
        <v>138000</v>
      </c>
      <c r="K134" s="80"/>
    </row>
    <row r="135" spans="1:11" s="34" customFormat="1" ht="15" customHeight="1">
      <c r="A135" s="92">
        <v>104000</v>
      </c>
      <c r="B135" s="30">
        <v>937</v>
      </c>
      <c r="C135" s="31" t="s">
        <v>66</v>
      </c>
      <c r="D135" s="35" t="s">
        <v>28</v>
      </c>
      <c r="E135" s="35"/>
      <c r="F135" s="84" t="s">
        <v>207</v>
      </c>
      <c r="G135" s="40" t="s">
        <v>92</v>
      </c>
      <c r="H135" s="32">
        <f>88000+40000</f>
        <v>128000</v>
      </c>
      <c r="I135" s="33">
        <v>40000</v>
      </c>
      <c r="J135" s="32">
        <f>88000+40000</f>
        <v>128000</v>
      </c>
      <c r="K135" s="33">
        <v>40000</v>
      </c>
    </row>
    <row r="136" spans="1:11" s="34" customFormat="1" ht="15" customHeight="1">
      <c r="A136" s="92">
        <v>104000</v>
      </c>
      <c r="B136" s="30">
        <v>937</v>
      </c>
      <c r="C136" s="31" t="s">
        <v>66</v>
      </c>
      <c r="D136" s="35" t="s">
        <v>35</v>
      </c>
      <c r="E136" s="35"/>
      <c r="F136" s="84" t="s">
        <v>211</v>
      </c>
      <c r="G136" s="40" t="s">
        <v>73</v>
      </c>
      <c r="H136" s="32">
        <v>0</v>
      </c>
      <c r="I136" s="33">
        <v>0</v>
      </c>
      <c r="J136" s="57">
        <v>10000</v>
      </c>
      <c r="K136" s="33">
        <v>0</v>
      </c>
    </row>
    <row r="137" spans="1:11" s="108" customFormat="1" ht="15" customHeight="1">
      <c r="A137" s="89">
        <v>104000</v>
      </c>
      <c r="B137" s="77">
        <v>940</v>
      </c>
      <c r="C137" s="77"/>
      <c r="D137" s="78"/>
      <c r="E137" s="78"/>
      <c r="F137" s="83"/>
      <c r="G137" s="79" t="s">
        <v>12</v>
      </c>
      <c r="H137" s="80">
        <f>SUM(H138:H140)</f>
        <v>302400</v>
      </c>
      <c r="I137" s="80"/>
      <c r="J137" s="80">
        <f>SUM(J138:J140)</f>
        <v>262400</v>
      </c>
      <c r="K137" s="80"/>
    </row>
    <row r="138" spans="1:11" s="34" customFormat="1" ht="15" customHeight="1">
      <c r="A138" s="92">
        <v>104000</v>
      </c>
      <c r="B138" s="30">
        <v>940</v>
      </c>
      <c r="C138" s="31" t="s">
        <v>66</v>
      </c>
      <c r="D138" s="35" t="s">
        <v>28</v>
      </c>
      <c r="E138" s="35"/>
      <c r="F138" s="84" t="s">
        <v>207</v>
      </c>
      <c r="G138" s="40" t="s">
        <v>97</v>
      </c>
      <c r="H138" s="32">
        <v>56000</v>
      </c>
      <c r="I138" s="33">
        <v>0</v>
      </c>
      <c r="J138" s="57">
        <v>56000</v>
      </c>
      <c r="K138" s="33">
        <v>0</v>
      </c>
    </row>
    <row r="139" spans="1:11" s="34" customFormat="1" ht="15" customHeight="1">
      <c r="A139" s="92">
        <v>104000</v>
      </c>
      <c r="B139" s="30">
        <v>940</v>
      </c>
      <c r="C139" s="31" t="s">
        <v>66</v>
      </c>
      <c r="D139" s="35" t="s">
        <v>93</v>
      </c>
      <c r="E139" s="35"/>
      <c r="F139" s="84" t="s">
        <v>207</v>
      </c>
      <c r="G139" s="40" t="s">
        <v>98</v>
      </c>
      <c r="H139" s="32">
        <v>244000</v>
      </c>
      <c r="I139" s="33">
        <v>4000</v>
      </c>
      <c r="J139" s="57">
        <v>204000</v>
      </c>
      <c r="K139" s="33">
        <v>4000</v>
      </c>
    </row>
    <row r="140" spans="1:11" s="34" customFormat="1" ht="15" customHeight="1">
      <c r="A140" s="92">
        <v>104000</v>
      </c>
      <c r="B140" s="30">
        <v>940</v>
      </c>
      <c r="C140" s="31" t="s">
        <v>173</v>
      </c>
      <c r="D140" s="35" t="s">
        <v>28</v>
      </c>
      <c r="E140" s="35"/>
      <c r="F140" s="84" t="s">
        <v>207</v>
      </c>
      <c r="G140" s="40" t="s">
        <v>172</v>
      </c>
      <c r="H140" s="32">
        <v>2400</v>
      </c>
      <c r="I140" s="33">
        <v>0</v>
      </c>
      <c r="J140" s="57">
        <v>2400</v>
      </c>
      <c r="K140" s="33">
        <v>0</v>
      </c>
    </row>
    <row r="141" spans="1:11" s="108" customFormat="1" ht="15" customHeight="1">
      <c r="A141" s="89">
        <v>104000</v>
      </c>
      <c r="B141" s="77">
        <v>941</v>
      </c>
      <c r="C141" s="77"/>
      <c r="D141" s="78"/>
      <c r="E141" s="78"/>
      <c r="F141" s="83"/>
      <c r="G141" s="79" t="s">
        <v>13</v>
      </c>
      <c r="H141" s="80">
        <f>SUM(H142:H154)</f>
        <v>268000</v>
      </c>
      <c r="I141" s="80"/>
      <c r="J141" s="80">
        <f>SUM(J142:J154)</f>
        <v>294200</v>
      </c>
      <c r="K141" s="80"/>
    </row>
    <row r="142" spans="1:11" s="34" customFormat="1" ht="15" customHeight="1">
      <c r="A142" s="92">
        <v>104000</v>
      </c>
      <c r="B142" s="30">
        <v>941</v>
      </c>
      <c r="C142" s="31" t="s">
        <v>43</v>
      </c>
      <c r="D142" s="35" t="s">
        <v>28</v>
      </c>
      <c r="E142" s="35"/>
      <c r="F142" s="84" t="s">
        <v>207</v>
      </c>
      <c r="G142" s="40" t="s">
        <v>100</v>
      </c>
      <c r="H142" s="32">
        <v>12000</v>
      </c>
      <c r="I142" s="33">
        <v>0</v>
      </c>
      <c r="J142" s="57">
        <v>6100</v>
      </c>
      <c r="K142" s="33">
        <v>0</v>
      </c>
    </row>
    <row r="143" spans="1:11" s="34" customFormat="1" ht="15" customHeight="1">
      <c r="A143" s="92">
        <v>104000</v>
      </c>
      <c r="B143" s="30">
        <v>941</v>
      </c>
      <c r="C143" s="31" t="s">
        <v>48</v>
      </c>
      <c r="D143" s="35" t="s">
        <v>28</v>
      </c>
      <c r="E143" s="35"/>
      <c r="F143" s="84" t="s">
        <v>207</v>
      </c>
      <c r="G143" s="40" t="s">
        <v>99</v>
      </c>
      <c r="H143" s="32">
        <v>12800</v>
      </c>
      <c r="I143" s="33">
        <v>0</v>
      </c>
      <c r="J143" s="57">
        <v>7300</v>
      </c>
      <c r="K143" s="33">
        <v>0</v>
      </c>
    </row>
    <row r="144" spans="1:11" s="34" customFormat="1" ht="15" customHeight="1">
      <c r="A144" s="91">
        <v>104000</v>
      </c>
      <c r="B144" s="30">
        <v>941</v>
      </c>
      <c r="C144" s="30" t="s">
        <v>48</v>
      </c>
      <c r="D144" s="35" t="s">
        <v>35</v>
      </c>
      <c r="E144" s="35"/>
      <c r="F144" s="84" t="s">
        <v>211</v>
      </c>
      <c r="G144" s="40" t="s">
        <v>242</v>
      </c>
      <c r="H144" s="32">
        <v>8000</v>
      </c>
      <c r="I144" s="33">
        <v>0</v>
      </c>
      <c r="J144" s="57">
        <v>2000</v>
      </c>
      <c r="K144" s="33">
        <v>0</v>
      </c>
    </row>
    <row r="145" spans="1:11" s="34" customFormat="1" ht="15" customHeight="1">
      <c r="A145" s="91">
        <v>104000</v>
      </c>
      <c r="B145" s="30">
        <v>941</v>
      </c>
      <c r="C145" s="30" t="s">
        <v>48</v>
      </c>
      <c r="D145" s="35" t="s">
        <v>31</v>
      </c>
      <c r="E145" s="35"/>
      <c r="F145" s="84" t="s">
        <v>209</v>
      </c>
      <c r="G145" s="40" t="s">
        <v>245</v>
      </c>
      <c r="H145" s="32">
        <v>40000</v>
      </c>
      <c r="I145" s="33">
        <v>0</v>
      </c>
      <c r="J145" s="57">
        <v>99000</v>
      </c>
      <c r="K145" s="33">
        <v>0</v>
      </c>
    </row>
    <row r="146" spans="1:11" s="34" customFormat="1" ht="15" customHeight="1">
      <c r="A146" s="92">
        <v>104000</v>
      </c>
      <c r="B146" s="30">
        <v>941</v>
      </c>
      <c r="C146" s="31" t="s">
        <v>173</v>
      </c>
      <c r="D146" s="35" t="s">
        <v>28</v>
      </c>
      <c r="E146" s="35"/>
      <c r="F146" s="84" t="s">
        <v>207</v>
      </c>
      <c r="G146" s="40" t="s">
        <v>175</v>
      </c>
      <c r="H146" s="32">
        <v>173600</v>
      </c>
      <c r="I146" s="33">
        <v>0</v>
      </c>
      <c r="J146" s="57">
        <v>173600</v>
      </c>
      <c r="K146" s="33">
        <v>0</v>
      </c>
    </row>
    <row r="147" spans="1:11" s="34" customFormat="1" ht="15" customHeight="1" hidden="1">
      <c r="A147" s="91">
        <v>104000</v>
      </c>
      <c r="B147" s="30" t="s">
        <v>241</v>
      </c>
      <c r="C147" s="31" t="s">
        <v>173</v>
      </c>
      <c r="D147" s="35" t="s">
        <v>59</v>
      </c>
      <c r="E147" s="35"/>
      <c r="F147" s="84" t="s">
        <v>209</v>
      </c>
      <c r="G147" s="40" t="s">
        <v>269</v>
      </c>
      <c r="H147" s="32">
        <v>0</v>
      </c>
      <c r="I147" s="33"/>
      <c r="J147" s="57">
        <v>0</v>
      </c>
      <c r="K147" s="33"/>
    </row>
    <row r="148" spans="1:11" s="34" customFormat="1" ht="15" customHeight="1">
      <c r="A148" s="92">
        <v>104000</v>
      </c>
      <c r="B148" s="30">
        <v>941</v>
      </c>
      <c r="C148" s="31" t="s">
        <v>180</v>
      </c>
      <c r="D148" s="35" t="s">
        <v>28</v>
      </c>
      <c r="E148" s="35"/>
      <c r="F148" s="84" t="s">
        <v>207</v>
      </c>
      <c r="G148" s="40" t="s">
        <v>174</v>
      </c>
      <c r="H148" s="32">
        <v>6000</v>
      </c>
      <c r="I148" s="33">
        <v>0</v>
      </c>
      <c r="J148" s="57">
        <v>800</v>
      </c>
      <c r="K148" s="33">
        <v>0</v>
      </c>
    </row>
    <row r="149" spans="1:11" s="34" customFormat="1" ht="15" customHeight="1">
      <c r="A149" s="92">
        <v>104000</v>
      </c>
      <c r="B149" s="30">
        <v>941</v>
      </c>
      <c r="C149" s="31" t="s">
        <v>179</v>
      </c>
      <c r="D149" s="35" t="s">
        <v>28</v>
      </c>
      <c r="E149" s="35"/>
      <c r="F149" s="84" t="s">
        <v>207</v>
      </c>
      <c r="G149" s="40" t="s">
        <v>176</v>
      </c>
      <c r="H149" s="32">
        <v>4600</v>
      </c>
      <c r="I149" s="33">
        <v>0</v>
      </c>
      <c r="J149" s="57">
        <v>2800</v>
      </c>
      <c r="K149" s="33">
        <v>0</v>
      </c>
    </row>
    <row r="150" spans="1:11" s="34" customFormat="1" ht="15" customHeight="1">
      <c r="A150" s="91">
        <v>104000</v>
      </c>
      <c r="B150" s="30">
        <v>941</v>
      </c>
      <c r="C150" s="31" t="s">
        <v>179</v>
      </c>
      <c r="D150" s="35" t="s">
        <v>35</v>
      </c>
      <c r="E150" s="35"/>
      <c r="F150" s="84" t="s">
        <v>211</v>
      </c>
      <c r="G150" s="40" t="s">
        <v>270</v>
      </c>
      <c r="H150" s="32">
        <v>6000</v>
      </c>
      <c r="I150" s="33">
        <v>0</v>
      </c>
      <c r="J150" s="57">
        <v>0</v>
      </c>
      <c r="K150" s="33">
        <v>0</v>
      </c>
    </row>
    <row r="151" spans="1:11" s="34" customFormat="1" ht="15" customHeight="1">
      <c r="A151" s="92">
        <v>104000</v>
      </c>
      <c r="B151" s="30">
        <v>941</v>
      </c>
      <c r="C151" s="31" t="s">
        <v>181</v>
      </c>
      <c r="D151" s="35" t="s">
        <v>28</v>
      </c>
      <c r="E151" s="35"/>
      <c r="F151" s="84" t="s">
        <v>207</v>
      </c>
      <c r="G151" s="40" t="s">
        <v>177</v>
      </c>
      <c r="H151" s="32">
        <v>3100</v>
      </c>
      <c r="I151" s="33">
        <v>0</v>
      </c>
      <c r="J151" s="57">
        <v>1200</v>
      </c>
      <c r="K151" s="33">
        <v>0</v>
      </c>
    </row>
    <row r="152" spans="1:11" s="34" customFormat="1" ht="15" customHeight="1" hidden="1">
      <c r="A152" s="91">
        <v>104000</v>
      </c>
      <c r="B152" s="30">
        <v>941</v>
      </c>
      <c r="C152" s="31" t="s">
        <v>181</v>
      </c>
      <c r="D152" s="35" t="s">
        <v>35</v>
      </c>
      <c r="E152" s="35"/>
      <c r="F152" s="84" t="s">
        <v>211</v>
      </c>
      <c r="G152" s="40" t="s">
        <v>243</v>
      </c>
      <c r="H152" s="32">
        <v>0</v>
      </c>
      <c r="I152" s="33"/>
      <c r="J152" s="57">
        <v>0</v>
      </c>
      <c r="K152" s="33"/>
    </row>
    <row r="153" spans="1:11" s="34" customFormat="1" ht="15" customHeight="1">
      <c r="A153" s="92">
        <v>104000</v>
      </c>
      <c r="B153" s="30">
        <v>941</v>
      </c>
      <c r="C153" s="31" t="s">
        <v>182</v>
      </c>
      <c r="D153" s="35" t="s">
        <v>28</v>
      </c>
      <c r="E153" s="35"/>
      <c r="F153" s="84" t="s">
        <v>207</v>
      </c>
      <c r="G153" s="40" t="s">
        <v>178</v>
      </c>
      <c r="H153" s="32">
        <v>1900</v>
      </c>
      <c r="I153" s="33">
        <v>0</v>
      </c>
      <c r="J153" s="57">
        <v>1400</v>
      </c>
      <c r="K153" s="33">
        <v>0</v>
      </c>
    </row>
    <row r="154" spans="1:11" s="34" customFormat="1" ht="15" customHeight="1" hidden="1">
      <c r="A154" s="91">
        <v>104000</v>
      </c>
      <c r="B154" s="30">
        <v>941</v>
      </c>
      <c r="C154" s="31" t="s">
        <v>182</v>
      </c>
      <c r="D154" s="35" t="s">
        <v>35</v>
      </c>
      <c r="E154" s="35"/>
      <c r="F154" s="84" t="s">
        <v>211</v>
      </c>
      <c r="G154" s="40" t="s">
        <v>244</v>
      </c>
      <c r="H154" s="32">
        <v>0</v>
      </c>
      <c r="I154" s="33"/>
      <c r="J154" s="57">
        <v>0</v>
      </c>
      <c r="K154" s="33"/>
    </row>
    <row r="155" spans="1:11" s="108" customFormat="1" ht="15" customHeight="1">
      <c r="A155" s="89">
        <v>104000</v>
      </c>
      <c r="B155" s="77">
        <v>950</v>
      </c>
      <c r="C155" s="77"/>
      <c r="D155" s="78"/>
      <c r="E155" s="78"/>
      <c r="F155" s="83"/>
      <c r="G155" s="79" t="s">
        <v>14</v>
      </c>
      <c r="H155" s="80">
        <f>SUM(H156:H164)</f>
        <v>320800</v>
      </c>
      <c r="I155" s="80"/>
      <c r="J155" s="80">
        <f>SUM(J156:J164)</f>
        <v>310000</v>
      </c>
      <c r="K155" s="80"/>
    </row>
    <row r="156" spans="1:11" s="34" customFormat="1" ht="15" customHeight="1">
      <c r="A156" s="92">
        <v>104000</v>
      </c>
      <c r="B156" s="30">
        <v>950</v>
      </c>
      <c r="C156" s="31" t="s">
        <v>66</v>
      </c>
      <c r="D156" s="35" t="s">
        <v>28</v>
      </c>
      <c r="E156" s="35"/>
      <c r="F156" s="84" t="s">
        <v>207</v>
      </c>
      <c r="G156" s="40" t="s">
        <v>96</v>
      </c>
      <c r="H156" s="32">
        <v>140800</v>
      </c>
      <c r="I156" s="33">
        <v>8000</v>
      </c>
      <c r="J156" s="57">
        <v>160000</v>
      </c>
      <c r="K156" s="33">
        <v>8000</v>
      </c>
    </row>
    <row r="157" spans="1:11" s="34" customFormat="1" ht="15" customHeight="1" hidden="1">
      <c r="A157" s="92">
        <v>104000</v>
      </c>
      <c r="B157" s="30">
        <v>950</v>
      </c>
      <c r="C157" s="31" t="s">
        <v>66</v>
      </c>
      <c r="D157" s="35" t="s">
        <v>35</v>
      </c>
      <c r="E157" s="35"/>
      <c r="F157" s="84" t="s">
        <v>211</v>
      </c>
      <c r="G157" s="40" t="s">
        <v>102</v>
      </c>
      <c r="H157" s="32">
        <v>0</v>
      </c>
      <c r="I157" s="33"/>
      <c r="J157" s="57">
        <v>0</v>
      </c>
      <c r="K157" s="33"/>
    </row>
    <row r="158" spans="1:11" s="34" customFormat="1" ht="15" customHeight="1">
      <c r="A158" s="92">
        <v>104000</v>
      </c>
      <c r="B158" s="30">
        <v>950</v>
      </c>
      <c r="C158" s="31" t="s">
        <v>66</v>
      </c>
      <c r="D158" s="35" t="s">
        <v>52</v>
      </c>
      <c r="E158" s="35"/>
      <c r="F158" s="84" t="s">
        <v>211</v>
      </c>
      <c r="G158" s="40" t="s">
        <v>104</v>
      </c>
      <c r="H158" s="32">
        <v>0</v>
      </c>
      <c r="I158" s="33">
        <v>0</v>
      </c>
      <c r="J158" s="57">
        <v>20000</v>
      </c>
      <c r="K158" s="33">
        <v>0</v>
      </c>
    </row>
    <row r="159" spans="1:11" s="34" customFormat="1" ht="15" customHeight="1" hidden="1">
      <c r="A159" s="92">
        <v>104000</v>
      </c>
      <c r="B159" s="30">
        <v>950</v>
      </c>
      <c r="C159" s="31" t="s">
        <v>66</v>
      </c>
      <c r="D159" s="35" t="s">
        <v>53</v>
      </c>
      <c r="E159" s="35"/>
      <c r="F159" s="84" t="s">
        <v>211</v>
      </c>
      <c r="G159" s="40" t="s">
        <v>103</v>
      </c>
      <c r="H159" s="32">
        <v>0</v>
      </c>
      <c r="I159" s="33"/>
      <c r="J159" s="57">
        <v>0</v>
      </c>
      <c r="K159" s="33"/>
    </row>
    <row r="160" spans="1:11" s="34" customFormat="1" ht="15" customHeight="1" hidden="1">
      <c r="A160" s="92">
        <v>104000</v>
      </c>
      <c r="B160" s="30">
        <v>950</v>
      </c>
      <c r="C160" s="31" t="s">
        <v>66</v>
      </c>
      <c r="D160" s="35" t="s">
        <v>31</v>
      </c>
      <c r="E160" s="35"/>
      <c r="F160" s="84" t="s">
        <v>209</v>
      </c>
      <c r="G160" s="40" t="s">
        <v>101</v>
      </c>
      <c r="H160" s="32">
        <v>0</v>
      </c>
      <c r="I160" s="33"/>
      <c r="J160" s="57">
        <v>0</v>
      </c>
      <c r="K160" s="33"/>
    </row>
    <row r="161" spans="1:11" s="34" customFormat="1" ht="25.5">
      <c r="A161" s="92">
        <v>104000</v>
      </c>
      <c r="B161" s="30">
        <v>950</v>
      </c>
      <c r="C161" s="31" t="s">
        <v>66</v>
      </c>
      <c r="D161" s="35" t="s">
        <v>59</v>
      </c>
      <c r="E161" s="35"/>
      <c r="F161" s="84" t="s">
        <v>209</v>
      </c>
      <c r="G161" s="123" t="s">
        <v>300</v>
      </c>
      <c r="H161" s="32">
        <v>50000</v>
      </c>
      <c r="I161" s="33">
        <v>0</v>
      </c>
      <c r="J161" s="57">
        <v>0</v>
      </c>
      <c r="K161" s="33">
        <v>0</v>
      </c>
    </row>
    <row r="162" spans="1:11" s="34" customFormat="1" ht="15" customHeight="1">
      <c r="A162" s="92">
        <v>104000</v>
      </c>
      <c r="B162" s="30">
        <v>950</v>
      </c>
      <c r="C162" s="31" t="s">
        <v>66</v>
      </c>
      <c r="D162" s="35" t="s">
        <v>165</v>
      </c>
      <c r="E162" s="35"/>
      <c r="F162" s="84" t="s">
        <v>209</v>
      </c>
      <c r="G162" s="40" t="s">
        <v>297</v>
      </c>
      <c r="H162" s="32">
        <v>80000</v>
      </c>
      <c r="I162" s="33">
        <v>0</v>
      </c>
      <c r="J162" s="57">
        <v>60000</v>
      </c>
      <c r="K162" s="33">
        <v>0</v>
      </c>
    </row>
    <row r="163" spans="1:11" s="34" customFormat="1" ht="15" customHeight="1">
      <c r="A163" s="92">
        <v>104000</v>
      </c>
      <c r="B163" s="30">
        <v>950</v>
      </c>
      <c r="C163" s="31" t="s">
        <v>66</v>
      </c>
      <c r="D163" s="35" t="s">
        <v>310</v>
      </c>
      <c r="E163" s="35"/>
      <c r="F163" s="84" t="s">
        <v>209</v>
      </c>
      <c r="G163" s="40" t="s">
        <v>298</v>
      </c>
      <c r="H163" s="32">
        <v>50000</v>
      </c>
      <c r="I163" s="33">
        <v>0</v>
      </c>
      <c r="J163" s="57">
        <v>30000</v>
      </c>
      <c r="K163" s="33">
        <v>0</v>
      </c>
    </row>
    <row r="164" spans="1:11" s="34" customFormat="1" ht="15" customHeight="1">
      <c r="A164" s="92">
        <v>104000</v>
      </c>
      <c r="B164" s="30">
        <v>950</v>
      </c>
      <c r="C164" s="31" t="s">
        <v>66</v>
      </c>
      <c r="D164" s="35" t="s">
        <v>222</v>
      </c>
      <c r="E164" s="35"/>
      <c r="F164" s="84" t="s">
        <v>209</v>
      </c>
      <c r="G164" s="40" t="s">
        <v>299</v>
      </c>
      <c r="H164" s="32">
        <v>0</v>
      </c>
      <c r="I164" s="33">
        <v>0</v>
      </c>
      <c r="J164" s="57">
        <v>40000</v>
      </c>
      <c r="K164" s="33">
        <v>0</v>
      </c>
    </row>
    <row r="165" spans="1:11" s="108" customFormat="1" ht="15" customHeight="1">
      <c r="A165" s="89">
        <v>104000</v>
      </c>
      <c r="B165" s="77">
        <v>951</v>
      </c>
      <c r="C165" s="77"/>
      <c r="D165" s="78"/>
      <c r="E165" s="78"/>
      <c r="F165" s="83"/>
      <c r="G165" s="79" t="s">
        <v>15</v>
      </c>
      <c r="H165" s="80">
        <f>SUM(H166:H172)</f>
        <v>464700</v>
      </c>
      <c r="I165" s="80"/>
      <c r="J165" s="80">
        <f>SUM(J166:J172)</f>
        <v>481000</v>
      </c>
      <c r="K165" s="80"/>
    </row>
    <row r="166" spans="1:11" s="34" customFormat="1" ht="12.75">
      <c r="A166" s="92">
        <v>104000</v>
      </c>
      <c r="B166" s="30">
        <v>951</v>
      </c>
      <c r="C166" s="31" t="s">
        <v>66</v>
      </c>
      <c r="D166" s="35" t="s">
        <v>28</v>
      </c>
      <c r="E166" s="35"/>
      <c r="F166" s="84" t="s">
        <v>207</v>
      </c>
      <c r="G166" s="40" t="s">
        <v>105</v>
      </c>
      <c r="H166" s="32">
        <v>129100</v>
      </c>
      <c r="I166" s="33">
        <v>0</v>
      </c>
      <c r="J166" s="57">
        <v>184000</v>
      </c>
      <c r="K166" s="33">
        <v>0</v>
      </c>
    </row>
    <row r="167" spans="1:11" s="34" customFormat="1" ht="12.75">
      <c r="A167" s="92">
        <v>104000</v>
      </c>
      <c r="B167" s="30">
        <v>951</v>
      </c>
      <c r="C167" s="31" t="s">
        <v>66</v>
      </c>
      <c r="D167" s="35" t="s">
        <v>93</v>
      </c>
      <c r="E167" s="35"/>
      <c r="F167" s="84" t="s">
        <v>207</v>
      </c>
      <c r="G167" s="40" t="s">
        <v>106</v>
      </c>
      <c r="H167" s="32">
        <v>122900</v>
      </c>
      <c r="I167" s="33">
        <v>0</v>
      </c>
      <c r="J167" s="57">
        <v>145000</v>
      </c>
      <c r="K167" s="33">
        <v>0</v>
      </c>
    </row>
    <row r="168" spans="1:11" s="34" customFormat="1" ht="12.75">
      <c r="A168" s="92">
        <v>104000</v>
      </c>
      <c r="B168" s="30">
        <v>951</v>
      </c>
      <c r="C168" s="31" t="s">
        <v>66</v>
      </c>
      <c r="D168" s="35" t="s">
        <v>35</v>
      </c>
      <c r="E168" s="35"/>
      <c r="F168" s="84" t="s">
        <v>211</v>
      </c>
      <c r="G168" s="40" t="s">
        <v>108</v>
      </c>
      <c r="H168" s="32">
        <v>37700</v>
      </c>
      <c r="I168" s="33">
        <v>7700</v>
      </c>
      <c r="J168" s="57">
        <v>30000</v>
      </c>
      <c r="K168" s="33">
        <v>0</v>
      </c>
    </row>
    <row r="169" spans="1:11" s="34" customFormat="1" ht="12.75">
      <c r="A169" s="92">
        <v>104000</v>
      </c>
      <c r="B169" s="30">
        <v>951</v>
      </c>
      <c r="C169" s="31" t="s">
        <v>66</v>
      </c>
      <c r="D169" s="35" t="s">
        <v>52</v>
      </c>
      <c r="E169" s="35"/>
      <c r="F169" s="84" t="s">
        <v>211</v>
      </c>
      <c r="G169" s="40" t="s">
        <v>246</v>
      </c>
      <c r="H169" s="32">
        <v>20000</v>
      </c>
      <c r="I169" s="33">
        <v>0</v>
      </c>
      <c r="J169" s="57">
        <v>12000</v>
      </c>
      <c r="K169" s="33">
        <v>0</v>
      </c>
    </row>
    <row r="170" spans="1:11" s="34" customFormat="1" ht="12.75">
      <c r="A170" s="92">
        <v>104000</v>
      </c>
      <c r="B170" s="30">
        <v>951</v>
      </c>
      <c r="C170" s="31" t="s">
        <v>66</v>
      </c>
      <c r="D170" s="35" t="s">
        <v>53</v>
      </c>
      <c r="E170" s="35"/>
      <c r="F170" s="84" t="s">
        <v>211</v>
      </c>
      <c r="G170" s="40" t="s">
        <v>247</v>
      </c>
      <c r="H170" s="32">
        <v>10000</v>
      </c>
      <c r="I170" s="33">
        <v>0</v>
      </c>
      <c r="J170" s="57">
        <v>15000</v>
      </c>
      <c r="K170" s="33">
        <v>0</v>
      </c>
    </row>
    <row r="171" spans="1:11" s="34" customFormat="1" ht="12.75">
      <c r="A171" s="92">
        <v>104000</v>
      </c>
      <c r="B171" s="30">
        <v>951</v>
      </c>
      <c r="C171" s="31" t="s">
        <v>66</v>
      </c>
      <c r="D171" s="35" t="s">
        <v>54</v>
      </c>
      <c r="E171" s="35"/>
      <c r="F171" s="84" t="s">
        <v>211</v>
      </c>
      <c r="G171" s="40" t="s">
        <v>107</v>
      </c>
      <c r="H171" s="32">
        <v>95000</v>
      </c>
      <c r="I171" s="33">
        <v>45000</v>
      </c>
      <c r="J171" s="57">
        <v>95000</v>
      </c>
      <c r="K171" s="33">
        <v>45000</v>
      </c>
    </row>
    <row r="172" spans="1:11" s="34" customFormat="1" ht="12.75">
      <c r="A172" s="92">
        <v>104000</v>
      </c>
      <c r="B172" s="30">
        <v>951</v>
      </c>
      <c r="C172" s="31" t="s">
        <v>66</v>
      </c>
      <c r="D172" s="35" t="s">
        <v>59</v>
      </c>
      <c r="E172" s="35"/>
      <c r="F172" s="84" t="s">
        <v>209</v>
      </c>
      <c r="G172" s="40" t="s">
        <v>109</v>
      </c>
      <c r="H172" s="32">
        <v>50000</v>
      </c>
      <c r="I172" s="33">
        <v>0</v>
      </c>
      <c r="J172" s="57">
        <v>0</v>
      </c>
      <c r="K172" s="33">
        <v>0</v>
      </c>
    </row>
    <row r="173" spans="1:11" s="108" customFormat="1" ht="15" customHeight="1">
      <c r="A173" s="89">
        <v>104000</v>
      </c>
      <c r="B173" s="77">
        <v>952</v>
      </c>
      <c r="C173" s="77"/>
      <c r="D173" s="78"/>
      <c r="E173" s="78"/>
      <c r="F173" s="83"/>
      <c r="G173" s="79" t="s">
        <v>16</v>
      </c>
      <c r="H173" s="80">
        <f>SUM(H174:H180)</f>
        <v>43200</v>
      </c>
      <c r="I173" s="80"/>
      <c r="J173" s="80">
        <f>SUM(J174:J180)</f>
        <v>58500</v>
      </c>
      <c r="K173" s="80"/>
    </row>
    <row r="174" spans="1:11" s="34" customFormat="1" ht="15" customHeight="1">
      <c r="A174" s="92">
        <v>104000</v>
      </c>
      <c r="B174" s="30">
        <v>952</v>
      </c>
      <c r="C174" s="31" t="s">
        <v>66</v>
      </c>
      <c r="D174" s="35" t="s">
        <v>28</v>
      </c>
      <c r="E174" s="35"/>
      <c r="F174" s="84" t="s">
        <v>207</v>
      </c>
      <c r="G174" s="40" t="s">
        <v>192</v>
      </c>
      <c r="H174" s="32">
        <v>7400</v>
      </c>
      <c r="I174" s="68">
        <v>200</v>
      </c>
      <c r="J174" s="59">
        <v>9800</v>
      </c>
      <c r="K174" s="33">
        <v>200</v>
      </c>
    </row>
    <row r="175" spans="1:11" s="34" customFormat="1" ht="15" customHeight="1">
      <c r="A175" s="92">
        <v>104000</v>
      </c>
      <c r="B175" s="30">
        <v>952</v>
      </c>
      <c r="C175" s="31" t="s">
        <v>173</v>
      </c>
      <c r="D175" s="35" t="s">
        <v>28</v>
      </c>
      <c r="E175" s="35"/>
      <c r="F175" s="84" t="s">
        <v>207</v>
      </c>
      <c r="G175" s="40" t="s">
        <v>184</v>
      </c>
      <c r="H175" s="32">
        <v>1600</v>
      </c>
      <c r="I175" s="68">
        <v>200</v>
      </c>
      <c r="J175" s="59">
        <v>2000</v>
      </c>
      <c r="K175" s="33">
        <v>200</v>
      </c>
    </row>
    <row r="176" spans="1:11" s="34" customFormat="1" ht="15" customHeight="1">
      <c r="A176" s="92">
        <v>104000</v>
      </c>
      <c r="B176" s="30">
        <v>952</v>
      </c>
      <c r="C176" s="31" t="s">
        <v>180</v>
      </c>
      <c r="D176" s="35" t="s">
        <v>28</v>
      </c>
      <c r="E176" s="35"/>
      <c r="F176" s="84" t="s">
        <v>207</v>
      </c>
      <c r="G176" s="40" t="s">
        <v>271</v>
      </c>
      <c r="H176" s="32">
        <v>0</v>
      </c>
      <c r="I176" s="68">
        <v>0</v>
      </c>
      <c r="J176" s="59">
        <v>600</v>
      </c>
      <c r="K176" s="33">
        <v>0</v>
      </c>
    </row>
    <row r="177" spans="1:11" s="34" customFormat="1" ht="15" customHeight="1">
      <c r="A177" s="92">
        <v>104000</v>
      </c>
      <c r="B177" s="30">
        <v>952</v>
      </c>
      <c r="C177" s="31" t="s">
        <v>179</v>
      </c>
      <c r="D177" s="35" t="s">
        <v>28</v>
      </c>
      <c r="E177" s="35"/>
      <c r="F177" s="84" t="s">
        <v>207</v>
      </c>
      <c r="G177" s="40" t="s">
        <v>185</v>
      </c>
      <c r="H177" s="32">
        <v>700</v>
      </c>
      <c r="I177" s="68">
        <v>0</v>
      </c>
      <c r="J177" s="59">
        <v>2600</v>
      </c>
      <c r="K177" s="33">
        <v>0</v>
      </c>
    </row>
    <row r="178" spans="1:11" s="34" customFormat="1" ht="15" customHeight="1" hidden="1">
      <c r="A178" s="92">
        <v>104000</v>
      </c>
      <c r="B178" s="30">
        <v>952</v>
      </c>
      <c r="C178" s="31" t="s">
        <v>181</v>
      </c>
      <c r="D178" s="35" t="s">
        <v>28</v>
      </c>
      <c r="E178" s="35"/>
      <c r="F178" s="84" t="s">
        <v>207</v>
      </c>
      <c r="G178" s="40" t="s">
        <v>191</v>
      </c>
      <c r="H178" s="32">
        <v>0</v>
      </c>
      <c r="I178" s="68">
        <v>0</v>
      </c>
      <c r="J178" s="59">
        <v>0</v>
      </c>
      <c r="K178" s="33">
        <v>0</v>
      </c>
    </row>
    <row r="179" spans="1:11" s="34" customFormat="1" ht="15" customHeight="1">
      <c r="A179" s="92">
        <v>104000</v>
      </c>
      <c r="B179" s="30">
        <v>952</v>
      </c>
      <c r="C179" s="31" t="s">
        <v>181</v>
      </c>
      <c r="D179" s="35" t="s">
        <v>35</v>
      </c>
      <c r="E179" s="35"/>
      <c r="F179" s="84" t="s">
        <v>211</v>
      </c>
      <c r="G179" s="40" t="s">
        <v>272</v>
      </c>
      <c r="H179" s="32">
        <v>3500</v>
      </c>
      <c r="I179" s="68">
        <v>0</v>
      </c>
      <c r="J179" s="59">
        <v>3500</v>
      </c>
      <c r="K179" s="33">
        <v>0</v>
      </c>
    </row>
    <row r="180" spans="1:11" s="34" customFormat="1" ht="15" customHeight="1">
      <c r="A180" s="92">
        <v>104000</v>
      </c>
      <c r="B180" s="30">
        <v>952</v>
      </c>
      <c r="C180" s="31" t="s">
        <v>181</v>
      </c>
      <c r="D180" s="35" t="s">
        <v>44</v>
      </c>
      <c r="E180" s="35"/>
      <c r="F180" s="84" t="s">
        <v>210</v>
      </c>
      <c r="G180" s="40" t="s">
        <v>301</v>
      </c>
      <c r="H180" s="32">
        <v>30000</v>
      </c>
      <c r="I180" s="68">
        <v>0</v>
      </c>
      <c r="J180" s="59">
        <v>40000</v>
      </c>
      <c r="K180" s="33">
        <v>0</v>
      </c>
    </row>
    <row r="181" spans="1:11" s="108" customFormat="1" ht="15" customHeight="1">
      <c r="A181" s="89">
        <v>104000</v>
      </c>
      <c r="B181" s="77">
        <v>953</v>
      </c>
      <c r="C181" s="77"/>
      <c r="D181" s="78"/>
      <c r="E181" s="78"/>
      <c r="F181" s="83"/>
      <c r="G181" s="79" t="s">
        <v>17</v>
      </c>
      <c r="H181" s="80">
        <f>SUM(H182:H183)</f>
        <v>50400</v>
      </c>
      <c r="I181" s="80"/>
      <c r="J181" s="80">
        <f>SUM(J182:J183)</f>
        <v>20000</v>
      </c>
      <c r="K181" s="80"/>
    </row>
    <row r="182" spans="1:11" s="34" customFormat="1" ht="15" customHeight="1">
      <c r="A182" s="92">
        <v>104000</v>
      </c>
      <c r="B182" s="30">
        <v>953</v>
      </c>
      <c r="C182" s="31" t="s">
        <v>66</v>
      </c>
      <c r="D182" s="35" t="s">
        <v>28</v>
      </c>
      <c r="E182" s="35"/>
      <c r="F182" s="84" t="s">
        <v>207</v>
      </c>
      <c r="G182" s="40" t="s">
        <v>248</v>
      </c>
      <c r="H182" s="97">
        <v>50400</v>
      </c>
      <c r="I182" s="33">
        <v>0</v>
      </c>
      <c r="J182" s="57">
        <v>20000</v>
      </c>
      <c r="K182" s="33">
        <v>0</v>
      </c>
    </row>
    <row r="183" spans="1:11" s="34" customFormat="1" ht="15" customHeight="1" hidden="1">
      <c r="A183" s="92">
        <v>104000</v>
      </c>
      <c r="B183" s="30">
        <v>953</v>
      </c>
      <c r="C183" s="31" t="s">
        <v>66</v>
      </c>
      <c r="D183" s="35" t="s">
        <v>35</v>
      </c>
      <c r="E183" s="35"/>
      <c r="F183" s="84" t="s">
        <v>211</v>
      </c>
      <c r="G183" s="40" t="s">
        <v>73</v>
      </c>
      <c r="H183" s="97">
        <v>0</v>
      </c>
      <c r="I183" s="33"/>
      <c r="J183" s="57">
        <v>0</v>
      </c>
      <c r="K183" s="33"/>
    </row>
    <row r="184" spans="1:11" s="108" customFormat="1" ht="15" customHeight="1">
      <c r="A184" s="89">
        <v>104000</v>
      </c>
      <c r="B184" s="77">
        <v>961</v>
      </c>
      <c r="C184" s="77"/>
      <c r="D184" s="78"/>
      <c r="E184" s="78"/>
      <c r="F184" s="83"/>
      <c r="G184" s="79" t="s">
        <v>18</v>
      </c>
      <c r="H184" s="80">
        <f>SUM(H185:H187)</f>
        <v>150000</v>
      </c>
      <c r="I184" s="80"/>
      <c r="J184" s="80">
        <f>SUM(J185:J187)</f>
        <v>150000</v>
      </c>
      <c r="K184" s="80"/>
    </row>
    <row r="185" spans="1:11" s="34" customFormat="1" ht="15" customHeight="1">
      <c r="A185" s="92">
        <v>104000</v>
      </c>
      <c r="B185" s="30">
        <v>961</v>
      </c>
      <c r="C185" s="31" t="s">
        <v>66</v>
      </c>
      <c r="D185" s="35" t="s">
        <v>28</v>
      </c>
      <c r="E185" s="35"/>
      <c r="F185" s="84" t="s">
        <v>207</v>
      </c>
      <c r="G185" s="40" t="s">
        <v>110</v>
      </c>
      <c r="H185" s="32">
        <v>120000</v>
      </c>
      <c r="I185" s="33">
        <v>0</v>
      </c>
      <c r="J185" s="57">
        <v>120000</v>
      </c>
      <c r="K185" s="33">
        <v>0</v>
      </c>
    </row>
    <row r="186" spans="1:11" s="34" customFormat="1" ht="15" customHeight="1">
      <c r="A186" s="92">
        <v>104000</v>
      </c>
      <c r="B186" s="30">
        <v>961</v>
      </c>
      <c r="C186" s="31" t="s">
        <v>66</v>
      </c>
      <c r="D186" s="35" t="s">
        <v>35</v>
      </c>
      <c r="E186" s="35"/>
      <c r="F186" s="84" t="s">
        <v>211</v>
      </c>
      <c r="G186" s="40" t="s">
        <v>111</v>
      </c>
      <c r="H186" s="32">
        <v>10000</v>
      </c>
      <c r="I186" s="33">
        <v>10000</v>
      </c>
      <c r="J186" s="57">
        <v>10000</v>
      </c>
      <c r="K186" s="33">
        <v>10000</v>
      </c>
    </row>
    <row r="187" spans="1:11" s="34" customFormat="1" ht="15" customHeight="1">
      <c r="A187" s="92">
        <v>104000</v>
      </c>
      <c r="B187" s="30">
        <v>961</v>
      </c>
      <c r="C187" s="31" t="s">
        <v>66</v>
      </c>
      <c r="D187" s="35" t="s">
        <v>70</v>
      </c>
      <c r="E187" s="35"/>
      <c r="F187" s="84" t="s">
        <v>212</v>
      </c>
      <c r="G187" s="40" t="s">
        <v>112</v>
      </c>
      <c r="H187" s="32">
        <v>20000</v>
      </c>
      <c r="I187" s="33">
        <v>20000</v>
      </c>
      <c r="J187" s="57">
        <v>20000</v>
      </c>
      <c r="K187" s="33">
        <v>20000</v>
      </c>
    </row>
    <row r="188" spans="1:11" s="108" customFormat="1" ht="15" customHeight="1">
      <c r="A188" s="89">
        <v>104000</v>
      </c>
      <c r="B188" s="77">
        <v>962</v>
      </c>
      <c r="C188" s="77"/>
      <c r="D188" s="78"/>
      <c r="E188" s="78"/>
      <c r="F188" s="83"/>
      <c r="G188" s="79" t="s">
        <v>19</v>
      </c>
      <c r="H188" s="80">
        <f>SUM(H189:H199)</f>
        <v>269300</v>
      </c>
      <c r="I188" s="80"/>
      <c r="J188" s="80">
        <f>SUM(J189:J199)</f>
        <v>216800</v>
      </c>
      <c r="K188" s="80"/>
    </row>
    <row r="189" spans="1:11" s="34" customFormat="1" ht="15" customHeight="1">
      <c r="A189" s="92">
        <v>104000</v>
      </c>
      <c r="B189" s="30">
        <v>962</v>
      </c>
      <c r="C189" s="31" t="s">
        <v>66</v>
      </c>
      <c r="D189" s="35" t="s">
        <v>28</v>
      </c>
      <c r="E189" s="35"/>
      <c r="F189" s="84" t="s">
        <v>207</v>
      </c>
      <c r="G189" s="40" t="s">
        <v>189</v>
      </c>
      <c r="H189" s="32">
        <v>68000</v>
      </c>
      <c r="I189" s="33">
        <v>0</v>
      </c>
      <c r="J189" s="57">
        <v>40000</v>
      </c>
      <c r="K189" s="33">
        <v>0</v>
      </c>
    </row>
    <row r="190" spans="1:11" s="34" customFormat="1" ht="15" customHeight="1">
      <c r="A190" s="92">
        <v>104000</v>
      </c>
      <c r="B190" s="30">
        <v>962</v>
      </c>
      <c r="C190" s="31" t="s">
        <v>66</v>
      </c>
      <c r="D190" s="35" t="s">
        <v>35</v>
      </c>
      <c r="E190" s="35"/>
      <c r="F190" s="84" t="s">
        <v>211</v>
      </c>
      <c r="G190" s="40" t="s">
        <v>114</v>
      </c>
      <c r="H190" s="32">
        <v>10000</v>
      </c>
      <c r="I190" s="33">
        <v>0</v>
      </c>
      <c r="J190" s="57">
        <v>0</v>
      </c>
      <c r="K190" s="33">
        <v>0</v>
      </c>
    </row>
    <row r="191" spans="1:11" s="34" customFormat="1" ht="15" customHeight="1">
      <c r="A191" s="92">
        <v>104000</v>
      </c>
      <c r="B191" s="30">
        <v>962</v>
      </c>
      <c r="C191" s="31" t="s">
        <v>66</v>
      </c>
      <c r="D191" s="35" t="s">
        <v>52</v>
      </c>
      <c r="E191" s="35"/>
      <c r="F191" s="84" t="s">
        <v>211</v>
      </c>
      <c r="G191" s="40" t="s">
        <v>302</v>
      </c>
      <c r="H191" s="32">
        <v>40500</v>
      </c>
      <c r="I191" s="33">
        <v>7000</v>
      </c>
      <c r="J191" s="57">
        <v>10000</v>
      </c>
      <c r="K191" s="33">
        <v>0</v>
      </c>
    </row>
    <row r="192" spans="1:11" s="34" customFormat="1" ht="15" customHeight="1">
      <c r="A192" s="92">
        <v>104000</v>
      </c>
      <c r="B192" s="31">
        <v>962</v>
      </c>
      <c r="C192" s="31" t="s">
        <v>66</v>
      </c>
      <c r="D192" s="35" t="s">
        <v>31</v>
      </c>
      <c r="E192" s="35"/>
      <c r="F192" s="84" t="s">
        <v>306</v>
      </c>
      <c r="G192" s="40" t="s">
        <v>193</v>
      </c>
      <c r="H192" s="32">
        <v>40000</v>
      </c>
      <c r="I192" s="33">
        <v>10000</v>
      </c>
      <c r="J192" s="57">
        <f>60000-5000</f>
        <v>55000</v>
      </c>
      <c r="K192" s="33">
        <v>10000</v>
      </c>
    </row>
    <row r="193" spans="1:11" s="34" customFormat="1" ht="15" customHeight="1" hidden="1">
      <c r="A193" s="92">
        <v>104000</v>
      </c>
      <c r="B193" s="31">
        <v>962</v>
      </c>
      <c r="C193" s="31" t="s">
        <v>66</v>
      </c>
      <c r="D193" s="35" t="s">
        <v>59</v>
      </c>
      <c r="E193" s="35"/>
      <c r="F193" s="84" t="s">
        <v>209</v>
      </c>
      <c r="G193" s="40" t="s">
        <v>254</v>
      </c>
      <c r="H193" s="32">
        <v>0</v>
      </c>
      <c r="I193" s="33"/>
      <c r="J193" s="57">
        <v>0</v>
      </c>
      <c r="K193" s="33"/>
    </row>
    <row r="194" spans="1:11" s="34" customFormat="1" ht="15" customHeight="1">
      <c r="A194" s="92">
        <v>104000</v>
      </c>
      <c r="B194" s="30">
        <v>962</v>
      </c>
      <c r="C194" s="31" t="s">
        <v>66</v>
      </c>
      <c r="D194" s="35" t="s">
        <v>70</v>
      </c>
      <c r="E194" s="35"/>
      <c r="F194" s="84" t="s">
        <v>212</v>
      </c>
      <c r="G194" s="40" t="s">
        <v>249</v>
      </c>
      <c r="H194" s="32">
        <v>40000</v>
      </c>
      <c r="I194" s="33">
        <v>25000</v>
      </c>
      <c r="J194" s="57">
        <v>45000</v>
      </c>
      <c r="K194" s="33">
        <v>30000</v>
      </c>
    </row>
    <row r="195" spans="1:11" s="34" customFormat="1" ht="15" customHeight="1">
      <c r="A195" s="92">
        <v>104000</v>
      </c>
      <c r="B195" s="30">
        <v>962</v>
      </c>
      <c r="C195" s="31" t="s">
        <v>66</v>
      </c>
      <c r="D195" s="35" t="s">
        <v>250</v>
      </c>
      <c r="E195" s="35"/>
      <c r="F195" s="84" t="s">
        <v>212</v>
      </c>
      <c r="G195" s="40" t="s">
        <v>252</v>
      </c>
      <c r="H195" s="32">
        <v>10000</v>
      </c>
      <c r="I195" s="33">
        <v>10000</v>
      </c>
      <c r="J195" s="57">
        <v>10000</v>
      </c>
      <c r="K195" s="33">
        <v>10000</v>
      </c>
    </row>
    <row r="196" spans="1:11" s="34" customFormat="1" ht="15" customHeight="1">
      <c r="A196" s="92">
        <v>104000</v>
      </c>
      <c r="B196" s="30">
        <v>962</v>
      </c>
      <c r="C196" s="31" t="s">
        <v>66</v>
      </c>
      <c r="D196" s="35" t="s">
        <v>251</v>
      </c>
      <c r="E196" s="35"/>
      <c r="F196" s="84" t="s">
        <v>212</v>
      </c>
      <c r="G196" s="40" t="s">
        <v>253</v>
      </c>
      <c r="H196" s="32">
        <v>15000</v>
      </c>
      <c r="I196" s="33">
        <v>15000</v>
      </c>
      <c r="J196" s="57">
        <v>20000</v>
      </c>
      <c r="K196" s="33">
        <v>5000</v>
      </c>
    </row>
    <row r="197" spans="1:11" s="34" customFormat="1" ht="15" customHeight="1">
      <c r="A197" s="92">
        <v>104000</v>
      </c>
      <c r="B197" s="30">
        <v>962</v>
      </c>
      <c r="C197" s="31" t="s">
        <v>173</v>
      </c>
      <c r="D197" s="35" t="s">
        <v>35</v>
      </c>
      <c r="E197" s="35"/>
      <c r="F197" s="84" t="s">
        <v>207</v>
      </c>
      <c r="G197" s="40" t="s">
        <v>186</v>
      </c>
      <c r="H197" s="32">
        <v>21000</v>
      </c>
      <c r="I197" s="33">
        <v>0</v>
      </c>
      <c r="J197" s="57">
        <v>12000</v>
      </c>
      <c r="K197" s="33">
        <v>0</v>
      </c>
    </row>
    <row r="198" spans="1:11" s="34" customFormat="1" ht="15" customHeight="1">
      <c r="A198" s="92">
        <v>104000</v>
      </c>
      <c r="B198" s="30">
        <v>962</v>
      </c>
      <c r="C198" s="31" t="s">
        <v>180</v>
      </c>
      <c r="D198" s="35" t="s">
        <v>35</v>
      </c>
      <c r="E198" s="35"/>
      <c r="F198" s="84" t="s">
        <v>207</v>
      </c>
      <c r="G198" s="40" t="s">
        <v>187</v>
      </c>
      <c r="H198" s="32">
        <v>16800</v>
      </c>
      <c r="I198" s="33">
        <v>0</v>
      </c>
      <c r="J198" s="57">
        <v>20800</v>
      </c>
      <c r="K198" s="33">
        <v>0</v>
      </c>
    </row>
    <row r="199" spans="1:11" s="34" customFormat="1" ht="15" customHeight="1">
      <c r="A199" s="92">
        <v>104000</v>
      </c>
      <c r="B199" s="30">
        <v>962</v>
      </c>
      <c r="C199" s="31" t="s">
        <v>179</v>
      </c>
      <c r="D199" s="35" t="s">
        <v>35</v>
      </c>
      <c r="E199" s="35"/>
      <c r="F199" s="84" t="s">
        <v>207</v>
      </c>
      <c r="G199" s="40" t="s">
        <v>188</v>
      </c>
      <c r="H199" s="32">
        <v>8000</v>
      </c>
      <c r="I199" s="33">
        <v>0</v>
      </c>
      <c r="J199" s="57">
        <v>4000</v>
      </c>
      <c r="K199" s="33">
        <v>0</v>
      </c>
    </row>
    <row r="200" spans="1:11" s="108" customFormat="1" ht="15" customHeight="1">
      <c r="A200" s="89">
        <v>104000</v>
      </c>
      <c r="B200" s="77">
        <v>963</v>
      </c>
      <c r="C200" s="77"/>
      <c r="D200" s="78"/>
      <c r="E200" s="78"/>
      <c r="F200" s="83"/>
      <c r="G200" s="79" t="s">
        <v>20</v>
      </c>
      <c r="H200" s="80">
        <f>SUM(H201:H205)</f>
        <v>82100</v>
      </c>
      <c r="I200" s="80"/>
      <c r="J200" s="80">
        <f>SUM(J201:J205)</f>
        <v>79500</v>
      </c>
      <c r="K200" s="80"/>
    </row>
    <row r="201" spans="1:11" s="34" customFormat="1" ht="15" customHeight="1">
      <c r="A201" s="92">
        <v>104000</v>
      </c>
      <c r="B201" s="30">
        <v>963</v>
      </c>
      <c r="C201" s="31" t="s">
        <v>66</v>
      </c>
      <c r="D201" s="35" t="s">
        <v>28</v>
      </c>
      <c r="E201" s="35"/>
      <c r="F201" s="84" t="s">
        <v>207</v>
      </c>
      <c r="G201" s="40" t="s">
        <v>116</v>
      </c>
      <c r="H201" s="32">
        <v>21600</v>
      </c>
      <c r="I201" s="33">
        <v>0</v>
      </c>
      <c r="J201" s="57">
        <v>37000</v>
      </c>
      <c r="K201" s="33">
        <v>0</v>
      </c>
    </row>
    <row r="202" spans="1:11" s="34" customFormat="1" ht="15" customHeight="1">
      <c r="A202" s="92">
        <v>104000</v>
      </c>
      <c r="B202" s="30">
        <v>963</v>
      </c>
      <c r="C202" s="31" t="s">
        <v>66</v>
      </c>
      <c r="D202" s="35" t="s">
        <v>35</v>
      </c>
      <c r="E202" s="35"/>
      <c r="F202" s="84" t="s">
        <v>211</v>
      </c>
      <c r="G202" s="40" t="s">
        <v>118</v>
      </c>
      <c r="H202" s="32">
        <v>50000</v>
      </c>
      <c r="I202" s="33">
        <v>0</v>
      </c>
      <c r="J202" s="57">
        <v>40000</v>
      </c>
      <c r="K202" s="33">
        <v>0</v>
      </c>
    </row>
    <row r="203" spans="1:11" s="34" customFormat="1" ht="15" customHeight="1">
      <c r="A203" s="92">
        <v>104000</v>
      </c>
      <c r="B203" s="30">
        <v>963</v>
      </c>
      <c r="C203" s="31" t="s">
        <v>66</v>
      </c>
      <c r="D203" s="35" t="s">
        <v>52</v>
      </c>
      <c r="E203" s="35"/>
      <c r="F203" s="84" t="s">
        <v>211</v>
      </c>
      <c r="G203" s="40" t="s">
        <v>117</v>
      </c>
      <c r="H203" s="32">
        <v>5000</v>
      </c>
      <c r="I203" s="33">
        <v>0</v>
      </c>
      <c r="J203" s="57">
        <v>2500</v>
      </c>
      <c r="K203" s="33">
        <v>0</v>
      </c>
    </row>
    <row r="204" spans="1:11" s="34" customFormat="1" ht="15" customHeight="1" hidden="1">
      <c r="A204" s="92">
        <v>104000</v>
      </c>
      <c r="B204" s="30">
        <v>963</v>
      </c>
      <c r="C204" s="31" t="s">
        <v>66</v>
      </c>
      <c r="D204" s="35" t="s">
        <v>53</v>
      </c>
      <c r="E204" s="35"/>
      <c r="F204" s="84" t="s">
        <v>211</v>
      </c>
      <c r="G204" s="40" t="s">
        <v>255</v>
      </c>
      <c r="H204" s="32">
        <v>0</v>
      </c>
      <c r="I204" s="33"/>
      <c r="J204" s="57">
        <v>0</v>
      </c>
      <c r="K204" s="33"/>
    </row>
    <row r="205" spans="1:11" s="34" customFormat="1" ht="15" customHeight="1">
      <c r="A205" s="92">
        <v>104000</v>
      </c>
      <c r="B205" s="30">
        <v>963</v>
      </c>
      <c r="C205" s="31" t="s">
        <v>66</v>
      </c>
      <c r="D205" s="35" t="s">
        <v>53</v>
      </c>
      <c r="E205" s="35"/>
      <c r="F205" s="84" t="s">
        <v>210</v>
      </c>
      <c r="G205" s="40" t="s">
        <v>303</v>
      </c>
      <c r="H205" s="32">
        <v>5500</v>
      </c>
      <c r="I205" s="33">
        <v>0</v>
      </c>
      <c r="J205" s="57">
        <v>0</v>
      </c>
      <c r="K205" s="33">
        <v>0</v>
      </c>
    </row>
    <row r="206" spans="1:11" s="108" customFormat="1" ht="15" customHeight="1">
      <c r="A206" s="89">
        <v>104000</v>
      </c>
      <c r="B206" s="77">
        <v>965</v>
      </c>
      <c r="C206" s="77"/>
      <c r="D206" s="78"/>
      <c r="E206" s="78"/>
      <c r="F206" s="83"/>
      <c r="G206" s="79" t="s">
        <v>21</v>
      </c>
      <c r="H206" s="80">
        <f>SUM(H207:H209)</f>
        <v>124900</v>
      </c>
      <c r="I206" s="80"/>
      <c r="J206" s="80">
        <f>SUM(J207:J209)</f>
        <v>89700</v>
      </c>
      <c r="K206" s="80"/>
    </row>
    <row r="207" spans="1:11" s="34" customFormat="1" ht="15" customHeight="1">
      <c r="A207" s="92">
        <v>104000</v>
      </c>
      <c r="B207" s="30">
        <v>965</v>
      </c>
      <c r="C207" s="31" t="s">
        <v>66</v>
      </c>
      <c r="D207" s="35" t="s">
        <v>28</v>
      </c>
      <c r="E207" s="35"/>
      <c r="F207" s="84" t="s">
        <v>207</v>
      </c>
      <c r="G207" s="40" t="s">
        <v>119</v>
      </c>
      <c r="H207" s="32">
        <v>86900</v>
      </c>
      <c r="I207" s="33">
        <v>5300</v>
      </c>
      <c r="J207" s="57">
        <v>63200</v>
      </c>
      <c r="K207" s="33">
        <v>13600</v>
      </c>
    </row>
    <row r="208" spans="1:11" s="34" customFormat="1" ht="15" customHeight="1">
      <c r="A208" s="92">
        <v>104000</v>
      </c>
      <c r="B208" s="30">
        <v>965</v>
      </c>
      <c r="C208" s="31" t="s">
        <v>66</v>
      </c>
      <c r="D208" s="35" t="s">
        <v>35</v>
      </c>
      <c r="E208" s="35"/>
      <c r="F208" s="84" t="s">
        <v>211</v>
      </c>
      <c r="G208" s="39" t="s">
        <v>73</v>
      </c>
      <c r="H208" s="32">
        <v>21500</v>
      </c>
      <c r="I208" s="33">
        <v>2500</v>
      </c>
      <c r="J208" s="57">
        <v>11500</v>
      </c>
      <c r="K208" s="33">
        <v>3000</v>
      </c>
    </row>
    <row r="209" spans="1:11" s="34" customFormat="1" ht="15" customHeight="1">
      <c r="A209" s="92">
        <v>104000</v>
      </c>
      <c r="B209" s="30">
        <v>965</v>
      </c>
      <c r="C209" s="31" t="s">
        <v>66</v>
      </c>
      <c r="D209" s="35" t="s">
        <v>52</v>
      </c>
      <c r="E209" s="35"/>
      <c r="F209" s="84" t="s">
        <v>211</v>
      </c>
      <c r="G209" s="39" t="s">
        <v>256</v>
      </c>
      <c r="H209" s="32">
        <v>16500</v>
      </c>
      <c r="I209" s="33">
        <v>11500</v>
      </c>
      <c r="J209" s="57">
        <v>15000</v>
      </c>
      <c r="K209" s="33">
        <v>4000</v>
      </c>
    </row>
    <row r="210" spans="1:11" s="108" customFormat="1" ht="15" customHeight="1">
      <c r="A210" s="89">
        <v>104000</v>
      </c>
      <c r="B210" s="77">
        <v>966</v>
      </c>
      <c r="C210" s="77"/>
      <c r="D210" s="78"/>
      <c r="E210" s="78"/>
      <c r="F210" s="83"/>
      <c r="G210" s="79" t="s">
        <v>22</v>
      </c>
      <c r="H210" s="80">
        <f>SUM(H211:H218)</f>
        <v>286000</v>
      </c>
      <c r="I210" s="80"/>
      <c r="J210" s="80">
        <f>SUM(J211:J218)</f>
        <v>291000</v>
      </c>
      <c r="K210" s="80"/>
    </row>
    <row r="211" spans="1:11" s="34" customFormat="1" ht="15" customHeight="1">
      <c r="A211" s="92">
        <v>104000</v>
      </c>
      <c r="B211" s="30">
        <v>966</v>
      </c>
      <c r="C211" s="31" t="s">
        <v>66</v>
      </c>
      <c r="D211" s="35" t="s">
        <v>28</v>
      </c>
      <c r="E211" s="35"/>
      <c r="F211" s="84" t="s">
        <v>207</v>
      </c>
      <c r="G211" s="40" t="s">
        <v>120</v>
      </c>
      <c r="H211" s="32">
        <f>128000+8000</f>
        <v>136000</v>
      </c>
      <c r="I211" s="33">
        <v>8000</v>
      </c>
      <c r="J211" s="32">
        <f>128000+8000</f>
        <v>136000</v>
      </c>
      <c r="K211" s="33">
        <v>8000</v>
      </c>
    </row>
    <row r="212" spans="1:11" s="34" customFormat="1" ht="15" customHeight="1">
      <c r="A212" s="92">
        <v>104000</v>
      </c>
      <c r="B212" s="30">
        <v>966</v>
      </c>
      <c r="C212" s="31" t="s">
        <v>66</v>
      </c>
      <c r="D212" s="35" t="s">
        <v>35</v>
      </c>
      <c r="E212" s="35"/>
      <c r="F212" s="84" t="s">
        <v>211</v>
      </c>
      <c r="G212" s="40" t="s">
        <v>122</v>
      </c>
      <c r="H212" s="32">
        <v>25000</v>
      </c>
      <c r="I212" s="33">
        <v>15000</v>
      </c>
      <c r="J212" s="57">
        <v>20000</v>
      </c>
      <c r="K212" s="33">
        <v>10000</v>
      </c>
    </row>
    <row r="213" spans="1:11" s="34" customFormat="1" ht="15" customHeight="1">
      <c r="A213" s="92">
        <v>104000</v>
      </c>
      <c r="B213" s="30">
        <v>966</v>
      </c>
      <c r="C213" s="31" t="s">
        <v>66</v>
      </c>
      <c r="D213" s="35" t="s">
        <v>52</v>
      </c>
      <c r="E213" s="35"/>
      <c r="F213" s="84" t="s">
        <v>211</v>
      </c>
      <c r="G213" s="40" t="s">
        <v>124</v>
      </c>
      <c r="H213" s="32">
        <v>15000</v>
      </c>
      <c r="I213" s="33">
        <v>5000</v>
      </c>
      <c r="J213" s="57">
        <v>15000</v>
      </c>
      <c r="K213" s="33">
        <v>5000</v>
      </c>
    </row>
    <row r="214" spans="1:11" s="34" customFormat="1" ht="15" customHeight="1">
      <c r="A214" s="92">
        <v>104000</v>
      </c>
      <c r="B214" s="30">
        <v>966</v>
      </c>
      <c r="C214" s="31" t="s">
        <v>66</v>
      </c>
      <c r="D214" s="35" t="s">
        <v>53</v>
      </c>
      <c r="E214" s="35"/>
      <c r="F214" s="84" t="s">
        <v>211</v>
      </c>
      <c r="G214" s="39" t="s">
        <v>125</v>
      </c>
      <c r="H214" s="32">
        <v>10000</v>
      </c>
      <c r="I214" s="33">
        <v>10000</v>
      </c>
      <c r="J214" s="57">
        <v>15000</v>
      </c>
      <c r="K214" s="33">
        <v>10000</v>
      </c>
    </row>
    <row r="215" spans="1:11" s="34" customFormat="1" ht="15" customHeight="1" hidden="1">
      <c r="A215" s="92">
        <v>104000</v>
      </c>
      <c r="B215" s="30">
        <v>966</v>
      </c>
      <c r="C215" s="30" t="s">
        <v>66</v>
      </c>
      <c r="D215" s="47" t="s">
        <v>31</v>
      </c>
      <c r="E215" s="47"/>
      <c r="F215" s="84" t="s">
        <v>209</v>
      </c>
      <c r="G215" s="40" t="s">
        <v>123</v>
      </c>
      <c r="H215" s="49">
        <v>0</v>
      </c>
      <c r="I215" s="33"/>
      <c r="J215" s="58">
        <v>0</v>
      </c>
      <c r="K215" s="33"/>
    </row>
    <row r="216" spans="1:11" s="34" customFormat="1" ht="15" customHeight="1">
      <c r="A216" s="91">
        <v>104000</v>
      </c>
      <c r="B216" s="30">
        <v>966</v>
      </c>
      <c r="C216" s="30" t="s">
        <v>66</v>
      </c>
      <c r="D216" s="47" t="s">
        <v>59</v>
      </c>
      <c r="E216" s="47"/>
      <c r="F216" s="84" t="s">
        <v>209</v>
      </c>
      <c r="G216" s="40" t="s">
        <v>258</v>
      </c>
      <c r="H216" s="49">
        <v>70000</v>
      </c>
      <c r="I216" s="33">
        <v>0</v>
      </c>
      <c r="J216" s="58">
        <v>90000</v>
      </c>
      <c r="K216" s="33">
        <v>5000</v>
      </c>
    </row>
    <row r="217" spans="1:11" s="34" customFormat="1" ht="15" customHeight="1">
      <c r="A217" s="92">
        <v>104000</v>
      </c>
      <c r="B217" s="30">
        <v>966</v>
      </c>
      <c r="C217" s="31" t="s">
        <v>66</v>
      </c>
      <c r="D217" s="35" t="s">
        <v>70</v>
      </c>
      <c r="E217" s="35"/>
      <c r="F217" s="87" t="s">
        <v>212</v>
      </c>
      <c r="G217" s="40" t="s">
        <v>121</v>
      </c>
      <c r="H217" s="32">
        <v>10000</v>
      </c>
      <c r="I217" s="33">
        <v>5000</v>
      </c>
      <c r="J217" s="57">
        <v>5000</v>
      </c>
      <c r="K217" s="33">
        <v>0</v>
      </c>
    </row>
    <row r="218" spans="1:11" s="34" customFormat="1" ht="15" customHeight="1">
      <c r="A218" s="92">
        <v>104000</v>
      </c>
      <c r="B218" s="30">
        <v>966</v>
      </c>
      <c r="C218" s="31" t="s">
        <v>66</v>
      </c>
      <c r="D218" s="35" t="s">
        <v>250</v>
      </c>
      <c r="E218" s="35"/>
      <c r="F218" s="87" t="s">
        <v>212</v>
      </c>
      <c r="G218" s="40" t="s">
        <v>257</v>
      </c>
      <c r="H218" s="32">
        <v>20000</v>
      </c>
      <c r="I218" s="33">
        <v>10000</v>
      </c>
      <c r="J218" s="57">
        <f>15000-5000</f>
        <v>10000</v>
      </c>
      <c r="K218" s="33">
        <v>5000</v>
      </c>
    </row>
    <row r="219" spans="1:11" s="108" customFormat="1" ht="15" customHeight="1">
      <c r="A219" s="89">
        <v>104000</v>
      </c>
      <c r="B219" s="77">
        <v>967</v>
      </c>
      <c r="C219" s="77"/>
      <c r="D219" s="78"/>
      <c r="E219" s="78"/>
      <c r="F219" s="83"/>
      <c r="G219" s="79" t="s">
        <v>23</v>
      </c>
      <c r="H219" s="80">
        <f>SUM(H220:H225)</f>
        <v>183000</v>
      </c>
      <c r="I219" s="80"/>
      <c r="J219" s="80">
        <f>SUM(J220:J225)</f>
        <v>133000</v>
      </c>
      <c r="K219" s="80"/>
    </row>
    <row r="220" spans="1:11" s="34" customFormat="1" ht="15" customHeight="1">
      <c r="A220" s="92">
        <v>104000</v>
      </c>
      <c r="B220" s="30">
        <v>967</v>
      </c>
      <c r="C220" s="31" t="s">
        <v>66</v>
      </c>
      <c r="D220" s="35" t="s">
        <v>28</v>
      </c>
      <c r="E220" s="35"/>
      <c r="F220" s="87" t="s">
        <v>207</v>
      </c>
      <c r="G220" s="40" t="s">
        <v>126</v>
      </c>
      <c r="H220" s="32">
        <f>52000+20000</f>
        <v>72000</v>
      </c>
      <c r="I220" s="33">
        <v>0</v>
      </c>
      <c r="J220" s="57">
        <v>52000</v>
      </c>
      <c r="K220" s="33">
        <v>0</v>
      </c>
    </row>
    <row r="221" spans="1:11" s="34" customFormat="1" ht="15" customHeight="1">
      <c r="A221" s="92">
        <v>104000</v>
      </c>
      <c r="B221" s="30">
        <v>967</v>
      </c>
      <c r="C221" s="31" t="s">
        <v>66</v>
      </c>
      <c r="D221" s="35" t="s">
        <v>35</v>
      </c>
      <c r="E221" s="35"/>
      <c r="F221" s="87" t="s">
        <v>211</v>
      </c>
      <c r="G221" s="40" t="s">
        <v>128</v>
      </c>
      <c r="H221" s="32">
        <v>10000</v>
      </c>
      <c r="I221" s="33">
        <v>10000</v>
      </c>
      <c r="J221" s="57">
        <v>10000</v>
      </c>
      <c r="K221" s="33">
        <v>10000</v>
      </c>
    </row>
    <row r="222" spans="1:11" ht="15" customHeight="1">
      <c r="A222" s="92">
        <v>104000</v>
      </c>
      <c r="B222" s="30">
        <v>967</v>
      </c>
      <c r="C222" s="31" t="s">
        <v>66</v>
      </c>
      <c r="D222" s="35" t="s">
        <v>70</v>
      </c>
      <c r="E222" s="35"/>
      <c r="F222" s="87" t="s">
        <v>212</v>
      </c>
      <c r="G222" s="40" t="s">
        <v>127</v>
      </c>
      <c r="H222" s="20">
        <v>50000</v>
      </c>
      <c r="I222" s="3">
        <v>50000</v>
      </c>
      <c r="J222" s="60">
        <v>30000</v>
      </c>
      <c r="K222" s="3">
        <v>30000</v>
      </c>
    </row>
    <row r="223" spans="1:11" s="34" customFormat="1" ht="15" customHeight="1">
      <c r="A223" s="92">
        <v>104000</v>
      </c>
      <c r="B223" s="30">
        <v>967</v>
      </c>
      <c r="C223" s="31" t="s">
        <v>173</v>
      </c>
      <c r="D223" s="35" t="s">
        <v>35</v>
      </c>
      <c r="E223" s="35"/>
      <c r="F223" s="87" t="s">
        <v>211</v>
      </c>
      <c r="G223" s="40" t="s">
        <v>183</v>
      </c>
      <c r="H223" s="32">
        <v>5000</v>
      </c>
      <c r="I223" s="33">
        <v>0</v>
      </c>
      <c r="J223" s="57">
        <v>0</v>
      </c>
      <c r="K223" s="33">
        <v>0</v>
      </c>
    </row>
    <row r="224" spans="1:11" s="34" customFormat="1" ht="15" customHeight="1">
      <c r="A224" s="92">
        <v>104000</v>
      </c>
      <c r="B224" s="30">
        <v>967</v>
      </c>
      <c r="C224" s="31" t="s">
        <v>180</v>
      </c>
      <c r="D224" s="35" t="s">
        <v>28</v>
      </c>
      <c r="E224" s="35"/>
      <c r="F224" s="84" t="s">
        <v>207</v>
      </c>
      <c r="G224" s="40" t="s">
        <v>304</v>
      </c>
      <c r="H224" s="32">
        <v>26000</v>
      </c>
      <c r="I224" s="33">
        <v>0</v>
      </c>
      <c r="J224" s="57">
        <v>26000</v>
      </c>
      <c r="K224" s="33">
        <v>0</v>
      </c>
    </row>
    <row r="225" spans="1:11" s="34" customFormat="1" ht="15" customHeight="1">
      <c r="A225" s="92">
        <v>104000</v>
      </c>
      <c r="B225" s="30">
        <v>967</v>
      </c>
      <c r="C225" s="31" t="s">
        <v>66</v>
      </c>
      <c r="D225" s="35" t="s">
        <v>31</v>
      </c>
      <c r="E225" s="35"/>
      <c r="F225" s="84" t="s">
        <v>306</v>
      </c>
      <c r="G225" s="40" t="s">
        <v>305</v>
      </c>
      <c r="H225" s="32">
        <v>20000</v>
      </c>
      <c r="I225" s="33">
        <v>0</v>
      </c>
      <c r="J225" s="57">
        <v>15000</v>
      </c>
      <c r="K225" s="33">
        <v>0</v>
      </c>
    </row>
    <row r="226" spans="1:11" ht="15" customHeight="1">
      <c r="A226" s="93"/>
      <c r="B226" s="11"/>
      <c r="C226" s="15"/>
      <c r="D226" s="18"/>
      <c r="E226" s="18"/>
      <c r="F226" s="86"/>
      <c r="G226" s="41"/>
      <c r="H226" s="20"/>
      <c r="I226" s="64"/>
      <c r="J226" s="60"/>
      <c r="K226" s="3"/>
    </row>
    <row r="227" spans="2:11" s="1" customFormat="1" ht="15" customHeight="1">
      <c r="B227" s="10"/>
      <c r="C227" s="13"/>
      <c r="D227" s="13"/>
      <c r="E227" s="13"/>
      <c r="F227" s="81"/>
      <c r="G227" s="37" t="s">
        <v>205</v>
      </c>
      <c r="H227" s="71">
        <f>SUM(H4:H226)/2</f>
        <v>6450000</v>
      </c>
      <c r="I227" s="107">
        <f>SUM(I4:I226)</f>
        <v>885000</v>
      </c>
      <c r="J227" s="71">
        <f>SUM(J4:J226)/2</f>
        <v>6330000</v>
      </c>
      <c r="K227" s="107">
        <f>SUM(K4:K226)</f>
        <v>946600</v>
      </c>
    </row>
    <row r="229" spans="6:11" ht="12.75">
      <c r="F229" s="1" t="s">
        <v>273</v>
      </c>
      <c r="H229"/>
      <c r="J229"/>
      <c r="K229"/>
    </row>
    <row r="230" spans="6:11" ht="6.75" customHeight="1">
      <c r="F230" s="81"/>
      <c r="H230"/>
      <c r="J230"/>
      <c r="K230"/>
    </row>
    <row r="231" spans="1:11" ht="12.75">
      <c r="A231" s="29"/>
      <c r="B231" s="30"/>
      <c r="C231" s="31"/>
      <c r="D231" s="36"/>
      <c r="E231" s="36"/>
      <c r="F231" s="82" t="s">
        <v>207</v>
      </c>
      <c r="G231" s="37" t="s">
        <v>130</v>
      </c>
      <c r="H231" s="106">
        <f>SUM(H5+H7+H10+H13+H14+H15+H18+H20+H21+H29+H30+H32+H57+H59+H60+H63+H70+H73+H74+H75+H76+H78+H77+H79+H80+H81+H82+H83+H84+H85+H86+H87+H88+H89+H91+H106+H112+H114+H120+H122+H128+H130+H135+H138+H139+H140+H142+H143+H146+H148+H149+H151+H153+H156+H166+H167+H174+H175+H176+H177+H182+H185+H189+H197+H198+H199+H201+H207+H211+H220+H224)</f>
        <v>2546800</v>
      </c>
      <c r="I231" s="24">
        <f>SUM(I5+I7+I10+I13+I14+I15+I18+I20+I21+I29+I30+I32+I57+I59+I60+I63+I70+I73+I74+I75+I76+I78+I77+I79+I80+I81+I82+I83+I84+I85+I86+I87+I88+I89+I91+I106+I112+I114+I120+I122+I128+I130+I135+I138+I139+I140+I142+I143+I146+I148+I149+I151+I153+I156+I166+I167+I174+I175+I176+I177+I182+I185+I189+I197+I198+I199+I201+I207+I211+I220+I224)</f>
        <v>81300</v>
      </c>
      <c r="J231" s="106">
        <f>SUM(J5+J7+J10+J13+J14+J15+J18+J20+J21+J29+J30+J32+J57+J59+J60+J63+J70+J73+J74+J75+J76+J78+J77+J79+J80+J81+J82+J83+J84+J85+J86+J87+J88+J89+J91+J106+J112+J114+J120+J122+J128+J130+J135+J138+J139+J140+J142+J143+J146+J148+J149+J151+J153+J156+J166+J167+J174+J175+J176+J177+J182+J185+J189+J197+J198+J199+J201+J207+J211+J220+J224)</f>
        <v>2380800</v>
      </c>
      <c r="K231" s="24">
        <f>SUM(K5+K7+K10+K13+K14+K15+K18+K20+K21+K29+K30+K32+K57+K59+K60+K63+K70+K73+K74+K75+K76+K78+K77+K79+K80+K81+K82+K83+K84+K85+K86+K87+K88+K89+K91+K106+K112+K114+K120+K122+K128+K130+K135+K138+K139+K140+K142+K143+K146+K148+K149+K151+K153+K156+K166+K167+K174+K175+K176+K177+K182+K185+K189+K197+K198+K199+K201+K207+K211+K220+K224)</f>
        <v>89600</v>
      </c>
    </row>
    <row r="232" spans="1:11" ht="12.75">
      <c r="A232" s="29"/>
      <c r="B232" s="30"/>
      <c r="C232" s="31"/>
      <c r="D232" s="36"/>
      <c r="E232" s="36"/>
      <c r="F232" s="82" t="s">
        <v>211</v>
      </c>
      <c r="G232" s="37" t="s">
        <v>308</v>
      </c>
      <c r="H232" s="106">
        <f>SUM(H23+H33+H34+H35+H37+H39+H41+H42+H43+H44+H45+H47+H48+H49+H65+H92+H93+H95+H96+H97+H108+H109+H115+H116+H123+H124+H125+H131+H136+H144+H150+H158+H168+H169+H170+H171+H179+H186+H190+H191+H202+H203+H208+H209+H212+H213+H214+H221+H223)</f>
        <v>1879000</v>
      </c>
      <c r="I232" s="24">
        <f>SUM(I23+I33+I34+I35+I37+I39+I41+I42+I43+I44+I45+I47+I48+I49+I65+I92+I93+I95+I96+I97+I108+I109+I115+I116+I123+I124+I125+I131+I136+I144+I150+I158+I168+I169+I170+I171+I179+I186+I190+I191+I202+I203+I208+I209+I212+I213+I214+I221+I223)</f>
        <v>474700</v>
      </c>
      <c r="J232" s="24">
        <f>SUM(J23+J33+J34+J35+J37+J39+J41+J42+J43+J44+J45+J47+J48+J49+J65+J92+J93+J95+J96+J97+J108+J109+J115+J116+J123+J124+J125+J131+J136+J144+J150+J158+J168+J169+J170+J171+J179+J186+J190+J191+J202+J203+J208+J209+J212+J213+J214+J221+J223)</f>
        <v>2022500</v>
      </c>
      <c r="K232" s="24">
        <f>SUM(K23+K33+K34+K35+K37+K39+K41+K42+K43+K44+K45+K47+K48+K49+K65+K92+K93+K95+K96+K97+K108+K109+K115+K116+K123+K124+K125+K131+K136+K144+K150+K158+K168+K169+K170+K171+K179+K186+K190+K191+K202+K203+K208+K209+K212+K213+K214+K221+K223)</f>
        <v>611000</v>
      </c>
    </row>
    <row r="233" spans="1:11" ht="12.75">
      <c r="A233" s="29"/>
      <c r="B233" s="30"/>
      <c r="C233" s="31"/>
      <c r="D233" s="36"/>
      <c r="E233" s="36"/>
      <c r="F233" s="82" t="s">
        <v>210</v>
      </c>
      <c r="G233" s="37" t="s">
        <v>131</v>
      </c>
      <c r="H233" s="106">
        <f>SUM(H12+H24+H25+H26+H28+H27+H180+H205)</f>
        <v>795500</v>
      </c>
      <c r="I233" s="24">
        <f>SUM(I12+I24+I25+I26+I28+I27+I180+I205)</f>
        <v>86000</v>
      </c>
      <c r="J233" s="24">
        <f>SUM(J12+J24+J25+J26+J28+J27+J180+J205)</f>
        <v>850000</v>
      </c>
      <c r="K233" s="24">
        <f>SUM(K12+K24+K25+K26+K28+K27+K180+K205)</f>
        <v>94000</v>
      </c>
    </row>
    <row r="234" spans="1:11" ht="12.75">
      <c r="A234" s="29"/>
      <c r="B234" s="30"/>
      <c r="C234" s="31"/>
      <c r="D234" s="36"/>
      <c r="E234" s="36"/>
      <c r="F234" s="82" t="s">
        <v>212</v>
      </c>
      <c r="G234" s="37" t="s">
        <v>164</v>
      </c>
      <c r="H234" s="106">
        <f>SUM(H132+H133+H187+H192+H194+H195+H196+H217+H218+H222+H225)</f>
        <v>275000</v>
      </c>
      <c r="I234" s="24">
        <f>SUM(I132+I133+I187+I192+I194+I195+I196+I217+I218+I222+I225)</f>
        <v>155000</v>
      </c>
      <c r="J234" s="106">
        <f>SUM(J132+J133+J187+J192+J194+J195+J196+J217+J218+J222+J225)</f>
        <v>285000</v>
      </c>
      <c r="K234" s="24">
        <f>SUM(K132+K133+K187+K192+K194+K195+K196+K217+K218+K222+K225)</f>
        <v>130000</v>
      </c>
    </row>
    <row r="235" spans="1:11" ht="12.75">
      <c r="A235" s="29"/>
      <c r="B235" s="30"/>
      <c r="C235" s="31"/>
      <c r="D235" s="36"/>
      <c r="E235" s="36"/>
      <c r="F235" s="82" t="s">
        <v>209</v>
      </c>
      <c r="G235" s="37" t="s">
        <v>307</v>
      </c>
      <c r="H235" s="106">
        <f>SUM(H11+H17+H31+H53+H58+H61+H98+H102+H103+H104+H117+H118+H145+H161+H162+H163+H164+H172+H216)</f>
        <v>953700</v>
      </c>
      <c r="I235" s="24">
        <f>SUM(I11+I17+I31+I53+I58+I61+I98+I102+I103+I104+I117+I118+I145+I161+I162+I163+I164+I172+I216)</f>
        <v>88000</v>
      </c>
      <c r="J235" s="106">
        <f>SUM(J11+J17+J31+J53+J58+J61+J98+J102+J103+J104+J117+J118+J145+J161+J162+J163+J164+J172+J216)</f>
        <v>791700</v>
      </c>
      <c r="K235" s="24">
        <f>SUM(K11+K17+K31+K53+K58+K61+K98+K102+K103+K104+K117+K118+K145+K161+K162+K163+K164+K172+K216)</f>
        <v>22000</v>
      </c>
    </row>
    <row r="236" spans="1:11" ht="6.75" customHeight="1">
      <c r="A236" s="29"/>
      <c r="B236" s="30"/>
      <c r="C236" s="31"/>
      <c r="D236" s="36"/>
      <c r="E236" s="36"/>
      <c r="H236" s="106"/>
      <c r="I236" s="24"/>
      <c r="J236" s="106"/>
      <c r="K236" s="24"/>
    </row>
    <row r="237" spans="7:11" ht="12.75">
      <c r="G237" s="1" t="s">
        <v>274</v>
      </c>
      <c r="H237" s="106">
        <f>SUM(H231:H236)</f>
        <v>6450000</v>
      </c>
      <c r="I237" s="24">
        <f>SUM(I231:I236)</f>
        <v>885000</v>
      </c>
      <c r="J237" s="106">
        <f>SUM(J231:J236)</f>
        <v>6330000</v>
      </c>
      <c r="K237" s="24">
        <f>SUM(K231:K236)</f>
        <v>946600</v>
      </c>
    </row>
    <row r="238" spans="8:11" ht="12.75">
      <c r="H238" s="105"/>
      <c r="I238" s="24"/>
      <c r="J238" s="105"/>
      <c r="K238" s="24"/>
    </row>
    <row r="239" spans="8:11" ht="12.75">
      <c r="H239"/>
      <c r="J239"/>
      <c r="K239"/>
    </row>
    <row r="240" spans="8:11" ht="12.75">
      <c r="H240"/>
      <c r="J240"/>
      <c r="K240"/>
    </row>
    <row r="241" spans="8:11" ht="12.75">
      <c r="H241"/>
      <c r="J241"/>
      <c r="K241"/>
    </row>
    <row r="242" spans="8:11" ht="12.75">
      <c r="H242"/>
      <c r="J242"/>
      <c r="K242"/>
    </row>
    <row r="243" spans="8:11" ht="12.75">
      <c r="H243"/>
      <c r="J243"/>
      <c r="K243"/>
    </row>
    <row r="244" spans="8:11" ht="12.75">
      <c r="H244"/>
      <c r="J244"/>
      <c r="K244"/>
    </row>
    <row r="245" spans="8:11" ht="12.75">
      <c r="H245"/>
      <c r="J245"/>
      <c r="K245"/>
    </row>
    <row r="246" spans="8:11" ht="12.75">
      <c r="H246"/>
      <c r="J246"/>
      <c r="K246"/>
    </row>
    <row r="247" spans="8:11" ht="12.75">
      <c r="H247"/>
      <c r="J247"/>
      <c r="K247"/>
    </row>
    <row r="248" spans="8:11" ht="12.75">
      <c r="H248"/>
      <c r="J248"/>
      <c r="K248"/>
    </row>
    <row r="252" ht="12.75">
      <c r="I252" s="22"/>
    </row>
  </sheetData>
  <sheetProtection/>
  <mergeCells count="5">
    <mergeCell ref="H1:I1"/>
    <mergeCell ref="J1:K1"/>
    <mergeCell ref="A2:G2"/>
    <mergeCell ref="A1:G1"/>
    <mergeCell ref="A3:E3"/>
  </mergeCells>
  <printOptions gridLines="1"/>
  <pageMargins left="0" right="0" top="0.8661417322834646" bottom="0.6692913385826772" header="0.5118110236220472" footer="0.31496062992125984"/>
  <pageSetup fitToHeight="6" horizontalDpi="600" verticalDpi="600" orientation="landscape" paperSize="9" scale="91" r:id="rId1"/>
  <headerFooter alignWithMargins="0">
    <oddHeader>&amp;LAnlage 2 &amp;C&amp;"Arial,Fett"Maßnahmen-Plan 2014 / 2015 der Informations-
                und Kommunikationstechniken bei der Stadtverwaltung Stuttgart&amp;"Arial,Standard"
&amp;RGRDrs. 977/2013</oddHeader>
    <oddFooter>&amp;CSeite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Landeshauptstadt Stuttgart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Alexander Langemack</dc:creator>
  <cp:keywords/>
  <dc:description/>
  <cp:lastModifiedBy>u10a002</cp:lastModifiedBy>
  <cp:lastPrinted>2013-10-28T14:23:43Z</cp:lastPrinted>
  <dcterms:created xsi:type="dcterms:W3CDTF">2009-03-05T09:57:24Z</dcterms:created>
  <dcterms:modified xsi:type="dcterms:W3CDTF">2013-11-07T09:54:05Z</dcterms:modified>
  <cp:category/>
  <cp:version/>
  <cp:contentType/>
  <cp:contentStatus/>
</cp:coreProperties>
</file>