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8580" activeTab="0"/>
  </bookViews>
  <sheets>
    <sheet name="VP_Ausgaben" sheetId="1" r:id="rId1"/>
  </sheets>
  <externalReferences>
    <externalReference r:id="rId4"/>
  </externalReferences>
  <definedNames>
    <definedName name="_xlnm.Print_Area" localSheetId="0">'VP_Ausgaben'!$A$1:$I$69</definedName>
  </definedNames>
  <calcPr fullCalcOnLoad="1"/>
</workbook>
</file>

<file path=xl/sharedStrings.xml><?xml version="1.0" encoding="utf-8"?>
<sst xmlns="http://schemas.openxmlformats.org/spreadsheetml/2006/main" count="77" uniqueCount="43">
  <si>
    <t>Eigenbetrieb Stadtentwässerung Stuttgart</t>
  </si>
  <si>
    <t xml:space="preserve"> </t>
  </si>
  <si>
    <t>Planansatz</t>
  </si>
  <si>
    <t>Folgejahre</t>
  </si>
  <si>
    <t>Ausgaben</t>
  </si>
  <si>
    <t>lfd. Jahr</t>
  </si>
  <si>
    <t>Bezeichnung</t>
  </si>
  <si>
    <t>Euro</t>
  </si>
  <si>
    <t>Investitionen Abwasserkanäle</t>
  </si>
  <si>
    <t>Erschließungen</t>
  </si>
  <si>
    <t>Regenwasserbehandlung</t>
  </si>
  <si>
    <t>Sanierungen</t>
  </si>
  <si>
    <t>Kleinere Kanalbauten</t>
  </si>
  <si>
    <t>Abwasserkanäle gesamt</t>
  </si>
  <si>
    <t>Kanalbetrieb</t>
  </si>
  <si>
    <t>HKW Mühlhausen</t>
  </si>
  <si>
    <t>KW Möhringen</t>
  </si>
  <si>
    <t>KW Plieningen</t>
  </si>
  <si>
    <t>GKW Ditzingen</t>
  </si>
  <si>
    <t>Klärwerke gesamt</t>
  </si>
  <si>
    <t>Ämterpauschale</t>
  </si>
  <si>
    <t>Einrichtungen/Ausstattungen</t>
  </si>
  <si>
    <t>Auflösungsbeträge von</t>
  </si>
  <si>
    <t>Zuschüssen und Beiträgen</t>
  </si>
  <si>
    <t>Ausgaben insgesamt</t>
  </si>
  <si>
    <r>
      <t>Investitionen insgesamt</t>
    </r>
    <r>
      <rPr>
        <vertAlign val="superscript"/>
        <sz val="12"/>
        <rFont val="Arial"/>
        <family val="2"/>
      </rPr>
      <t xml:space="preserve"> </t>
    </r>
  </si>
  <si>
    <t>Von Dritten getragene Investitionen</t>
  </si>
  <si>
    <t>Finanzierungsfehlbetrag Vorjahr</t>
  </si>
  <si>
    <t>Allgemeiner Bereich</t>
  </si>
  <si>
    <t>Abgänge durch Auflösungen</t>
  </si>
  <si>
    <t>Abgänge von Zuschüssen</t>
  </si>
  <si>
    <t>und Beiträgen</t>
  </si>
  <si>
    <t>Jahres-
abschluss</t>
  </si>
  <si>
    <t>Finanzierungsbedarf</t>
  </si>
  <si>
    <t>Veränderungen Anlagevermögen</t>
  </si>
  <si>
    <t>Tilgungen</t>
  </si>
  <si>
    <t>Finanzplan 2020/2024</t>
  </si>
  <si>
    <t xml:space="preserve">  * Auflösung von Rückstellungen Pensions- und Beihilferückstellungen</t>
  </si>
  <si>
    <r>
      <t xml:space="preserve">Bauzeitzinsen </t>
    </r>
    <r>
      <rPr>
        <sz val="12"/>
        <rFont val="Arial"/>
        <family val="2"/>
      </rPr>
      <t>(wird aufgelöst auf Projekte)</t>
    </r>
  </si>
  <si>
    <t>Tilgung städtische Darlehen</t>
  </si>
  <si>
    <t xml:space="preserve">Prognose
</t>
  </si>
  <si>
    <r>
      <t>von langfristigen Rückstellungen</t>
    </r>
    <r>
      <rPr>
        <b/>
        <sz val="16"/>
        <rFont val="Arial"/>
        <family val="2"/>
      </rPr>
      <t xml:space="preserve"> </t>
    </r>
    <r>
      <rPr>
        <b/>
        <sz val="14"/>
        <rFont val="Arial"/>
        <family val="2"/>
      </rPr>
      <t>*</t>
    </r>
  </si>
  <si>
    <t>Tilgung Kreditinstitute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</si>
</sst>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_);\(#,##0\)"/>
    <numFmt numFmtId="175" formatCode="#,##0.0"/>
  </numFmts>
  <fonts count="51">
    <font>
      <sz val="12"/>
      <name val="Arial"/>
      <family val="0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b/>
      <sz val="14"/>
      <color indexed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vertAlign val="superscript"/>
      <sz val="1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2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2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2"/>
      <color indexed="30"/>
      <name val="Arial"/>
      <family val="2"/>
    </font>
    <font>
      <b/>
      <sz val="28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2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2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2"/>
      <color rgb="FF0070C0"/>
      <name val="Arial"/>
      <family val="2"/>
    </font>
    <font>
      <b/>
      <sz val="2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7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33" borderId="10" xfId="0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0" borderId="0" xfId="53">
      <alignment/>
      <protection/>
    </xf>
    <xf numFmtId="0" fontId="1" fillId="0" borderId="0" xfId="53" applyFont="1">
      <alignment/>
      <protection/>
    </xf>
    <xf numFmtId="0" fontId="0" fillId="0" borderId="0" xfId="53" applyAlignment="1">
      <alignment horizontal="centerContinuous"/>
      <protection/>
    </xf>
    <xf numFmtId="0" fontId="0" fillId="0" borderId="0" xfId="53" applyBorder="1" applyAlignment="1">
      <alignment horizontal="centerContinuous"/>
      <protection/>
    </xf>
    <xf numFmtId="0" fontId="2" fillId="0" borderId="0" xfId="53" applyFont="1" applyBorder="1" applyAlignment="1">
      <alignment horizontal="centerContinuous"/>
      <protection/>
    </xf>
    <xf numFmtId="0" fontId="0" fillId="0" borderId="0" xfId="53" applyFont="1" applyBorder="1" applyAlignment="1">
      <alignment horizontal="centerContinuous"/>
      <protection/>
    </xf>
    <xf numFmtId="0" fontId="0" fillId="33" borderId="12" xfId="53" applyFill="1" applyBorder="1">
      <alignment/>
      <protection/>
    </xf>
    <xf numFmtId="0" fontId="0" fillId="33" borderId="0" xfId="53" applyFill="1">
      <alignment/>
      <protection/>
    </xf>
    <xf numFmtId="0" fontId="0" fillId="33" borderId="13" xfId="53" applyFill="1" applyBorder="1">
      <alignment/>
      <protection/>
    </xf>
    <xf numFmtId="0" fontId="2" fillId="33" borderId="14" xfId="53" applyFont="1" applyFill="1" applyBorder="1" applyAlignment="1">
      <alignment horizontal="center"/>
      <protection/>
    </xf>
    <xf numFmtId="0" fontId="0" fillId="33" borderId="11" xfId="53" applyFont="1" applyFill="1" applyBorder="1" applyAlignment="1">
      <alignment horizontal="center"/>
      <protection/>
    </xf>
    <xf numFmtId="0" fontId="0" fillId="33" borderId="11" xfId="53" applyFill="1" applyBorder="1" applyAlignment="1" quotePrefix="1">
      <alignment horizontal="center"/>
      <protection/>
    </xf>
    <xf numFmtId="0" fontId="0" fillId="33" borderId="14" xfId="53" applyFill="1" applyBorder="1" applyAlignment="1">
      <alignment horizontal="center"/>
      <protection/>
    </xf>
    <xf numFmtId="0" fontId="0" fillId="33" borderId="15" xfId="53" applyFill="1" applyBorder="1">
      <alignment/>
      <protection/>
    </xf>
    <xf numFmtId="0" fontId="0" fillId="33" borderId="16" xfId="53" applyFill="1" applyBorder="1">
      <alignment/>
      <protection/>
    </xf>
    <xf numFmtId="0" fontId="0" fillId="33" borderId="14" xfId="53" applyFill="1" applyBorder="1">
      <alignment/>
      <protection/>
    </xf>
    <xf numFmtId="3" fontId="0" fillId="33" borderId="11" xfId="53" applyNumberFormat="1" applyFill="1" applyBorder="1" applyAlignment="1">
      <alignment horizontal="right"/>
      <protection/>
    </xf>
    <xf numFmtId="3" fontId="0" fillId="33" borderId="11" xfId="53" applyNumberFormat="1" applyFont="1" applyFill="1" applyBorder="1" applyAlignment="1">
      <alignment horizontal="right"/>
      <protection/>
    </xf>
    <xf numFmtId="0" fontId="3" fillId="33" borderId="14" xfId="53" applyFont="1" applyFill="1" applyBorder="1">
      <alignment/>
      <protection/>
    </xf>
    <xf numFmtId="0" fontId="0" fillId="33" borderId="14" xfId="53" applyFill="1" applyBorder="1" applyAlignment="1">
      <alignment horizontal="left"/>
      <protection/>
    </xf>
    <xf numFmtId="0" fontId="0" fillId="33" borderId="14" xfId="53" applyFont="1" applyFill="1" applyBorder="1">
      <alignment/>
      <protection/>
    </xf>
    <xf numFmtId="0" fontId="0" fillId="33" borderId="17" xfId="53" applyFill="1" applyBorder="1">
      <alignment/>
      <protection/>
    </xf>
    <xf numFmtId="3" fontId="0" fillId="33" borderId="17" xfId="53" applyNumberFormat="1" applyFill="1" applyBorder="1" applyAlignment="1">
      <alignment horizontal="right"/>
      <protection/>
    </xf>
    <xf numFmtId="3" fontId="0" fillId="33" borderId="17" xfId="53" applyNumberFormat="1" applyFont="1" applyFill="1" applyBorder="1" applyAlignment="1">
      <alignment horizontal="right"/>
      <protection/>
    </xf>
    <xf numFmtId="3" fontId="3" fillId="33" borderId="11" xfId="53" applyNumberFormat="1" applyFont="1" applyFill="1" applyBorder="1" applyAlignment="1">
      <alignment horizontal="right"/>
      <protection/>
    </xf>
    <xf numFmtId="0" fontId="3" fillId="33" borderId="0" xfId="53" applyFont="1" applyFill="1">
      <alignment/>
      <protection/>
    </xf>
    <xf numFmtId="0" fontId="3" fillId="0" borderId="0" xfId="53" applyFont="1">
      <alignment/>
      <protection/>
    </xf>
    <xf numFmtId="0" fontId="0" fillId="0" borderId="0" xfId="53" applyFill="1">
      <alignment/>
      <protection/>
    </xf>
    <xf numFmtId="0" fontId="0" fillId="33" borderId="18" xfId="53" applyFill="1" applyBorder="1">
      <alignment/>
      <protection/>
    </xf>
    <xf numFmtId="3" fontId="3" fillId="33" borderId="19" xfId="53" applyNumberFormat="1" applyFont="1" applyFill="1" applyBorder="1" applyAlignment="1">
      <alignment horizontal="right"/>
      <protection/>
    </xf>
    <xf numFmtId="3" fontId="3" fillId="33" borderId="20" xfId="53" applyNumberFormat="1" applyFont="1" applyFill="1" applyBorder="1" applyAlignment="1">
      <alignment horizontal="right"/>
      <protection/>
    </xf>
    <xf numFmtId="3" fontId="3" fillId="33" borderId="21" xfId="53" applyNumberFormat="1" applyFont="1" applyFill="1" applyBorder="1" applyAlignment="1">
      <alignment horizontal="right"/>
      <protection/>
    </xf>
    <xf numFmtId="3" fontId="3" fillId="0" borderId="11" xfId="53" applyNumberFormat="1" applyFont="1" applyFill="1" applyBorder="1" applyAlignment="1">
      <alignment horizontal="right"/>
      <protection/>
    </xf>
    <xf numFmtId="3" fontId="0" fillId="33" borderId="19" xfId="53" applyNumberFormat="1" applyFill="1" applyBorder="1" applyAlignment="1">
      <alignment horizontal="right"/>
      <protection/>
    </xf>
    <xf numFmtId="3" fontId="0" fillId="33" borderId="20" xfId="53" applyNumberFormat="1" applyFill="1" applyBorder="1" applyAlignment="1">
      <alignment horizontal="right"/>
      <protection/>
    </xf>
    <xf numFmtId="0" fontId="3" fillId="33" borderId="13" xfId="53" applyFont="1" applyFill="1" applyBorder="1">
      <alignment/>
      <protection/>
    </xf>
    <xf numFmtId="0" fontId="3" fillId="33" borderId="11" xfId="53" applyFont="1" applyFill="1" applyBorder="1">
      <alignment/>
      <protection/>
    </xf>
    <xf numFmtId="0" fontId="3" fillId="33" borderId="11" xfId="53" applyFont="1" applyFill="1" applyBorder="1" applyAlignment="1">
      <alignment horizontal="left"/>
      <protection/>
    </xf>
    <xf numFmtId="0" fontId="3" fillId="33" borderId="11" xfId="53" applyFont="1" applyFill="1" applyBorder="1" applyAlignment="1" quotePrefix="1">
      <alignment horizontal="left"/>
      <protection/>
    </xf>
    <xf numFmtId="0" fontId="3" fillId="33" borderId="13" xfId="53" applyFont="1" applyFill="1" applyBorder="1" applyAlignment="1">
      <alignment horizontal="left"/>
      <protection/>
    </xf>
    <xf numFmtId="0" fontId="3" fillId="33" borderId="13" xfId="53" applyFont="1" applyFill="1" applyBorder="1" applyAlignment="1" quotePrefix="1">
      <alignment horizontal="left"/>
      <protection/>
    </xf>
    <xf numFmtId="3" fontId="0" fillId="33" borderId="14" xfId="53" applyNumberFormat="1" applyFont="1" applyFill="1" applyBorder="1">
      <alignment/>
      <protection/>
    </xf>
    <xf numFmtId="3" fontId="0" fillId="33" borderId="13" xfId="53" applyNumberFormat="1" applyFont="1" applyFill="1" applyBorder="1">
      <alignment/>
      <protection/>
    </xf>
    <xf numFmtId="3" fontId="3" fillId="33" borderId="13" xfId="53" applyNumberFormat="1" applyFont="1" applyFill="1" applyBorder="1">
      <alignment/>
      <protection/>
    </xf>
    <xf numFmtId="0" fontId="3" fillId="33" borderId="22" xfId="53" applyFont="1" applyFill="1" applyBorder="1" applyAlignment="1">
      <alignment horizontal="left" vertical="center"/>
      <protection/>
    </xf>
    <xf numFmtId="3" fontId="3" fillId="33" borderId="23" xfId="53" applyNumberFormat="1" applyFont="1" applyFill="1" applyBorder="1" applyAlignment="1">
      <alignment horizontal="right" vertical="center"/>
      <protection/>
    </xf>
    <xf numFmtId="0" fontId="2" fillId="33" borderId="0" xfId="53" applyFont="1" applyFill="1" applyAlignment="1">
      <alignment vertical="center"/>
      <protection/>
    </xf>
    <xf numFmtId="0" fontId="2" fillId="0" borderId="0" xfId="53" applyFont="1" applyAlignment="1">
      <alignment vertical="center"/>
      <protection/>
    </xf>
    <xf numFmtId="0" fontId="0" fillId="33" borderId="0" xfId="53" applyFill="1" applyBorder="1" applyAlignment="1">
      <alignment horizontal="left"/>
      <protection/>
    </xf>
    <xf numFmtId="174" fontId="0" fillId="33" borderId="0" xfId="53" applyNumberFormat="1" applyFill="1" applyBorder="1" applyProtection="1">
      <alignment/>
      <protection/>
    </xf>
    <xf numFmtId="174" fontId="0" fillId="33" borderId="0" xfId="53" applyNumberFormat="1" applyFont="1" applyFill="1" applyBorder="1" applyProtection="1">
      <alignment/>
      <protection/>
    </xf>
    <xf numFmtId="0" fontId="0" fillId="0" borderId="0" xfId="53" applyBorder="1" applyAlignment="1">
      <alignment horizontal="left"/>
      <protection/>
    </xf>
    <xf numFmtId="174" fontId="0" fillId="0" borderId="0" xfId="53" applyNumberFormat="1" applyBorder="1" applyProtection="1">
      <alignment/>
      <protection/>
    </xf>
    <xf numFmtId="0" fontId="0" fillId="0" borderId="0" xfId="53" applyBorder="1">
      <alignment/>
      <protection/>
    </xf>
    <xf numFmtId="4" fontId="0" fillId="0" borderId="0" xfId="53" applyNumberFormat="1">
      <alignment/>
      <protection/>
    </xf>
    <xf numFmtId="4" fontId="0" fillId="0" borderId="0" xfId="53" applyNumberFormat="1" applyBorder="1">
      <alignment/>
      <protection/>
    </xf>
    <xf numFmtId="0" fontId="0" fillId="0" borderId="0" xfId="53" applyAlignment="1">
      <alignment horizontal="left"/>
      <protection/>
    </xf>
    <xf numFmtId="0" fontId="3" fillId="34" borderId="10" xfId="53" applyFont="1" applyFill="1" applyBorder="1" applyAlignment="1">
      <alignment horizontal="center"/>
      <protection/>
    </xf>
    <xf numFmtId="0" fontId="3" fillId="34" borderId="11" xfId="53" applyFont="1" applyFill="1" applyBorder="1">
      <alignment/>
      <protection/>
    </xf>
    <xf numFmtId="0" fontId="3" fillId="34" borderId="11" xfId="53" applyFont="1" applyFill="1" applyBorder="1" applyAlignment="1">
      <alignment horizontal="center"/>
      <protection/>
    </xf>
    <xf numFmtId="0" fontId="3" fillId="34" borderId="11" xfId="53" applyFont="1" applyFill="1" applyBorder="1" applyAlignment="1" quotePrefix="1">
      <alignment horizontal="center"/>
      <protection/>
    </xf>
    <xf numFmtId="0" fontId="6" fillId="34" borderId="11" xfId="53" applyFont="1" applyFill="1" applyBorder="1" applyAlignment="1">
      <alignment horizontal="center"/>
      <protection/>
    </xf>
    <xf numFmtId="0" fontId="3" fillId="34" borderId="24" xfId="53" applyFont="1" applyFill="1" applyBorder="1">
      <alignment/>
      <protection/>
    </xf>
    <xf numFmtId="3" fontId="3" fillId="34" borderId="23" xfId="53" applyNumberFormat="1" applyFont="1" applyFill="1" applyBorder="1" applyAlignment="1">
      <alignment horizontal="right" vertical="center"/>
      <protection/>
    </xf>
    <xf numFmtId="0" fontId="8" fillId="33" borderId="0" xfId="54" applyFont="1" applyFill="1" applyAlignment="1">
      <alignment horizontal="left"/>
      <protection/>
    </xf>
    <xf numFmtId="3" fontId="3" fillId="33" borderId="16" xfId="53" applyNumberFormat="1" applyFont="1" applyFill="1" applyBorder="1" applyAlignment="1">
      <alignment horizontal="right"/>
      <protection/>
    </xf>
    <xf numFmtId="3" fontId="0" fillId="33" borderId="16" xfId="53" applyNumberFormat="1" applyFont="1" applyFill="1" applyBorder="1" applyAlignment="1">
      <alignment horizontal="right"/>
      <protection/>
    </xf>
    <xf numFmtId="0" fontId="3" fillId="33" borderId="10" xfId="0" applyFont="1" applyFill="1" applyBorder="1" applyAlignment="1">
      <alignment/>
    </xf>
    <xf numFmtId="0" fontId="49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wrapText="1"/>
    </xf>
    <xf numFmtId="0" fontId="3" fillId="33" borderId="11" xfId="53" applyFont="1" applyFill="1" applyBorder="1" applyAlignment="1">
      <alignment horizontal="center" wrapText="1"/>
      <protection/>
    </xf>
    <xf numFmtId="0" fontId="3" fillId="33" borderId="11" xfId="53" applyFont="1" applyFill="1" applyBorder="1" applyAlignment="1">
      <alignment horizontal="center"/>
      <protection/>
    </xf>
    <xf numFmtId="0" fontId="6" fillId="33" borderId="11" xfId="53" applyFont="1" applyFill="1" applyBorder="1" applyAlignment="1">
      <alignment horizontal="center"/>
      <protection/>
    </xf>
    <xf numFmtId="0" fontId="3" fillId="33" borderId="25" xfId="53" applyFont="1" applyFill="1" applyBorder="1">
      <alignment/>
      <protection/>
    </xf>
    <xf numFmtId="0" fontId="3" fillId="33" borderId="24" xfId="53" applyFont="1" applyFill="1" applyBorder="1">
      <alignment/>
      <protection/>
    </xf>
    <xf numFmtId="0" fontId="3" fillId="33" borderId="26" xfId="53" applyFont="1" applyFill="1" applyBorder="1" applyAlignment="1">
      <alignment horizontal="center"/>
      <protection/>
    </xf>
    <xf numFmtId="0" fontId="3" fillId="33" borderId="27" xfId="53" applyFont="1" applyFill="1" applyBorder="1" applyAlignment="1">
      <alignment horizontal="center"/>
      <protection/>
    </xf>
    <xf numFmtId="0" fontId="3" fillId="33" borderId="28" xfId="53" applyFont="1" applyFill="1" applyBorder="1" applyAlignment="1">
      <alignment horizontal="center"/>
      <protection/>
    </xf>
    <xf numFmtId="0" fontId="3" fillId="33" borderId="29" xfId="53" applyFont="1" applyFill="1" applyBorder="1">
      <alignment/>
      <protection/>
    </xf>
    <xf numFmtId="0" fontId="3" fillId="33" borderId="0" xfId="53" applyFont="1" applyFill="1" applyBorder="1">
      <alignment/>
      <protection/>
    </xf>
    <xf numFmtId="0" fontId="3" fillId="33" borderId="11" xfId="53" applyFont="1" applyFill="1" applyBorder="1" applyAlignment="1" quotePrefix="1">
      <alignment horizontal="center"/>
      <protection/>
    </xf>
    <xf numFmtId="0" fontId="3" fillId="33" borderId="30" xfId="53" applyFont="1" applyFill="1" applyBorder="1">
      <alignment/>
      <protection/>
    </xf>
    <xf numFmtId="0" fontId="3" fillId="33" borderId="16" xfId="53" applyFont="1" applyFill="1" applyBorder="1">
      <alignment/>
      <protection/>
    </xf>
    <xf numFmtId="3" fontId="0" fillId="34" borderId="11" xfId="53" applyNumberFormat="1" applyFont="1" applyFill="1" applyBorder="1" applyAlignment="1">
      <alignment horizontal="right"/>
      <protection/>
    </xf>
    <xf numFmtId="3" fontId="0" fillId="34" borderId="17" xfId="53" applyNumberFormat="1" applyFont="1" applyFill="1" applyBorder="1" applyAlignment="1">
      <alignment horizontal="right"/>
      <protection/>
    </xf>
    <xf numFmtId="3" fontId="3" fillId="34" borderId="11" xfId="53" applyNumberFormat="1" applyFont="1" applyFill="1" applyBorder="1" applyAlignment="1">
      <alignment horizontal="right"/>
      <protection/>
    </xf>
    <xf numFmtId="3" fontId="3" fillId="34" borderId="16" xfId="53" applyNumberFormat="1" applyFont="1" applyFill="1" applyBorder="1" applyAlignment="1">
      <alignment horizontal="right"/>
      <protection/>
    </xf>
    <xf numFmtId="3" fontId="0" fillId="34" borderId="16" xfId="53" applyNumberFormat="1" applyFont="1" applyFill="1" applyBorder="1" applyAlignment="1">
      <alignment horizontal="right"/>
      <protection/>
    </xf>
    <xf numFmtId="3" fontId="0" fillId="33" borderId="20" xfId="53" applyNumberFormat="1" applyFont="1" applyFill="1" applyBorder="1" applyAlignment="1">
      <alignment horizontal="right"/>
      <protection/>
    </xf>
    <xf numFmtId="0" fontId="3" fillId="34" borderId="31" xfId="0" applyFont="1" applyFill="1" applyBorder="1" applyAlignment="1">
      <alignment horizontal="center"/>
    </xf>
    <xf numFmtId="0" fontId="3" fillId="34" borderId="32" xfId="0" applyFont="1" applyFill="1" applyBorder="1" applyAlignment="1">
      <alignment horizontal="center"/>
    </xf>
    <xf numFmtId="0" fontId="3" fillId="34" borderId="33" xfId="0" applyFont="1" applyFill="1" applyBorder="1" applyAlignment="1">
      <alignment horizontal="center"/>
    </xf>
    <xf numFmtId="0" fontId="50" fillId="0" borderId="0" xfId="53" applyFont="1" applyBorder="1" applyAlignment="1">
      <alignment horizontal="center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Ausgaben 1999 vor Tilgung NeuKr 2" xfId="53"/>
    <cellStyle name="Standard_VP 98  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lage%204a%20NEU%20Finanzplan%20Einnahme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P_Einnahmen"/>
    </sheetNames>
    <sheetDataSet>
      <sheetData sheetId="0">
        <row r="34">
          <cell r="C34">
            <v>85894400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8"/>
  <sheetViews>
    <sheetView tabSelected="1" zoomScale="75" zoomScaleNormal="75" zoomScalePageLayoutView="0" workbookViewId="0" topLeftCell="A1">
      <pane ySplit="12" topLeftCell="A13" activePane="bottomLeft" state="frozen"/>
      <selection pane="topLeft" activeCell="A1" sqref="A1"/>
      <selection pane="bottomLeft" activeCell="E65" sqref="E65"/>
    </sheetView>
  </sheetViews>
  <sheetFormatPr defaultColWidth="12.6640625" defaultRowHeight="15"/>
  <cols>
    <col min="1" max="1" width="32.88671875" style="5" customWidth="1"/>
    <col min="2" max="2" width="15.77734375" style="5" hidden="1" customWidth="1"/>
    <col min="3" max="3" width="13.99609375" style="5" customWidth="1"/>
    <col min="4" max="4" width="14.88671875" style="5" bestFit="1" customWidth="1"/>
    <col min="5" max="5" width="13.3359375" style="5" customWidth="1"/>
    <col min="6" max="6" width="14.3359375" style="5" customWidth="1"/>
    <col min="7" max="7" width="14.4453125" style="5" customWidth="1"/>
    <col min="8" max="8" width="13.5546875" style="5" customWidth="1"/>
    <col min="9" max="9" width="12.5546875" style="5" customWidth="1"/>
    <col min="10" max="16384" width="12.6640625" style="5" customWidth="1"/>
  </cols>
  <sheetData>
    <row r="1" spans="7:9" ht="15">
      <c r="G1" s="6"/>
      <c r="H1" s="6"/>
      <c r="I1" s="6"/>
    </row>
    <row r="2" spans="1:9" ht="17.25">
      <c r="A2" s="1" t="s">
        <v>0</v>
      </c>
      <c r="B2" s="7"/>
      <c r="C2" s="7"/>
      <c r="D2" s="7"/>
      <c r="E2" s="7"/>
      <c r="F2" s="7"/>
      <c r="G2" s="7"/>
      <c r="H2" s="7"/>
      <c r="I2" s="7"/>
    </row>
    <row r="3" spans="1:9" ht="17.25">
      <c r="A3" s="1" t="s">
        <v>36</v>
      </c>
      <c r="B3" s="7"/>
      <c r="C3" s="7"/>
      <c r="D3" s="7"/>
      <c r="E3" s="7"/>
      <c r="F3" s="7"/>
      <c r="G3" s="7"/>
      <c r="H3" s="7"/>
      <c r="I3" s="7"/>
    </row>
    <row r="4" spans="1:9" ht="17.25">
      <c r="A4" s="2"/>
      <c r="B4" s="7"/>
      <c r="C4" s="7"/>
      <c r="D4" s="7"/>
      <c r="E4" s="7"/>
      <c r="F4" s="7"/>
      <c r="G4" s="7"/>
      <c r="H4" s="7"/>
      <c r="I4" s="7"/>
    </row>
    <row r="5" spans="1:9" ht="35.25">
      <c r="A5" s="97"/>
      <c r="B5" s="97"/>
      <c r="C5" s="97"/>
      <c r="D5" s="97"/>
      <c r="E5" s="97"/>
      <c r="F5" s="97"/>
      <c r="G5" s="97"/>
      <c r="H5" s="97"/>
      <c r="I5" s="97"/>
    </row>
    <row r="6" spans="1:9" ht="21.75" customHeight="1">
      <c r="A6" s="9" t="s">
        <v>1</v>
      </c>
      <c r="B6" s="10" t="s">
        <v>1</v>
      </c>
      <c r="C6" s="10"/>
      <c r="D6" s="10"/>
      <c r="E6" s="8"/>
      <c r="F6" s="8"/>
      <c r="G6" s="8"/>
      <c r="H6" s="8"/>
      <c r="I6" s="8"/>
    </row>
    <row r="7" spans="1:10" ht="15">
      <c r="A7" s="11"/>
      <c r="B7" s="3"/>
      <c r="C7" s="72"/>
      <c r="D7" s="72"/>
      <c r="E7" s="62"/>
      <c r="F7" s="62"/>
      <c r="G7" s="80"/>
      <c r="H7" s="81"/>
      <c r="I7" s="82"/>
      <c r="J7" s="12"/>
    </row>
    <row r="8" spans="1:10" ht="15">
      <c r="A8" s="13"/>
      <c r="B8" s="4" t="s">
        <v>2</v>
      </c>
      <c r="C8" s="41"/>
      <c r="D8" s="73"/>
      <c r="E8" s="64" t="s">
        <v>2</v>
      </c>
      <c r="F8" s="64" t="s">
        <v>2</v>
      </c>
      <c r="G8" s="94" t="s">
        <v>3</v>
      </c>
      <c r="H8" s="95"/>
      <c r="I8" s="96"/>
      <c r="J8" s="12"/>
    </row>
    <row r="9" spans="1:10" ht="30.75">
      <c r="A9" s="14" t="s">
        <v>33</v>
      </c>
      <c r="B9" s="15" t="s">
        <v>5</v>
      </c>
      <c r="C9" s="74" t="s">
        <v>32</v>
      </c>
      <c r="D9" s="75" t="s">
        <v>40</v>
      </c>
      <c r="E9" s="63"/>
      <c r="F9" s="63"/>
      <c r="G9" s="83"/>
      <c r="H9" s="84"/>
      <c r="I9" s="41"/>
      <c r="J9" s="12"/>
    </row>
    <row r="10" spans="1:10" ht="17.25">
      <c r="A10" s="14" t="s">
        <v>4</v>
      </c>
      <c r="B10" s="16">
        <v>2003</v>
      </c>
      <c r="C10" s="76">
        <v>2018</v>
      </c>
      <c r="D10" s="76">
        <v>2019</v>
      </c>
      <c r="E10" s="65">
        <v>2020</v>
      </c>
      <c r="F10" s="65">
        <v>2021</v>
      </c>
      <c r="G10" s="85">
        <v>2022</v>
      </c>
      <c r="H10" s="85">
        <v>2023</v>
      </c>
      <c r="I10" s="85">
        <v>2024</v>
      </c>
      <c r="J10" s="12"/>
    </row>
    <row r="11" spans="1:10" ht="15">
      <c r="A11" s="17" t="s">
        <v>6</v>
      </c>
      <c r="B11" s="15" t="s">
        <v>7</v>
      </c>
      <c r="C11" s="77" t="s">
        <v>7</v>
      </c>
      <c r="D11" s="77" t="s">
        <v>7</v>
      </c>
      <c r="E11" s="66" t="s">
        <v>7</v>
      </c>
      <c r="F11" s="66" t="s">
        <v>7</v>
      </c>
      <c r="G11" s="77" t="s">
        <v>7</v>
      </c>
      <c r="H11" s="77" t="s">
        <v>7</v>
      </c>
      <c r="I11" s="77" t="s">
        <v>7</v>
      </c>
      <c r="J11" s="12"/>
    </row>
    <row r="12" spans="1:10" ht="15">
      <c r="A12" s="18"/>
      <c r="B12" s="19"/>
      <c r="C12" s="78"/>
      <c r="D12" s="79"/>
      <c r="E12" s="67"/>
      <c r="F12" s="67"/>
      <c r="G12" s="86"/>
      <c r="H12" s="78"/>
      <c r="I12" s="87"/>
      <c r="J12" s="12"/>
    </row>
    <row r="13" spans="1:10" ht="15" customHeight="1">
      <c r="A13" s="20"/>
      <c r="B13" s="21"/>
      <c r="C13" s="21"/>
      <c r="D13" s="22"/>
      <c r="E13" s="88"/>
      <c r="F13" s="88"/>
      <c r="G13" s="22"/>
      <c r="H13" s="22"/>
      <c r="I13" s="22"/>
      <c r="J13" s="12"/>
    </row>
    <row r="14" spans="1:10" ht="15" customHeight="1">
      <c r="A14" s="23" t="s">
        <v>8</v>
      </c>
      <c r="B14" s="21"/>
      <c r="C14" s="21"/>
      <c r="D14" s="22"/>
      <c r="E14" s="88"/>
      <c r="F14" s="88"/>
      <c r="G14" s="22"/>
      <c r="H14" s="22"/>
      <c r="I14" s="22"/>
      <c r="J14" s="12"/>
    </row>
    <row r="15" spans="1:10" ht="15" customHeight="1">
      <c r="A15" s="24"/>
      <c r="B15" s="21"/>
      <c r="C15" s="21"/>
      <c r="D15" s="22"/>
      <c r="E15" s="88"/>
      <c r="F15" s="88"/>
      <c r="G15" s="22"/>
      <c r="H15" s="22"/>
      <c r="I15" s="22"/>
      <c r="J15" s="12"/>
    </row>
    <row r="16" spans="1:10" ht="15" customHeight="1">
      <c r="A16" s="25" t="s">
        <v>9</v>
      </c>
      <c r="B16" s="21">
        <v>920300</v>
      </c>
      <c r="C16" s="21">
        <v>2536500</v>
      </c>
      <c r="D16" s="22">
        <v>2864400</v>
      </c>
      <c r="E16" s="88">
        <v>1860700</v>
      </c>
      <c r="F16" s="88">
        <v>1717000</v>
      </c>
      <c r="G16" s="22">
        <v>1500000</v>
      </c>
      <c r="H16" s="22">
        <v>1500000</v>
      </c>
      <c r="I16" s="22">
        <v>1500000</v>
      </c>
      <c r="J16" s="12"/>
    </row>
    <row r="17" spans="1:10" ht="15" customHeight="1">
      <c r="A17" s="20"/>
      <c r="B17" s="21"/>
      <c r="C17" s="21"/>
      <c r="D17" s="22"/>
      <c r="E17" s="88"/>
      <c r="F17" s="88"/>
      <c r="G17" s="22"/>
      <c r="H17" s="22"/>
      <c r="I17" s="22"/>
      <c r="J17" s="12"/>
    </row>
    <row r="18" spans="1:10" ht="15" customHeight="1">
      <c r="A18" s="25" t="s">
        <v>11</v>
      </c>
      <c r="B18" s="21">
        <v>4463600</v>
      </c>
      <c r="C18" s="21">
        <v>26369000</v>
      </c>
      <c r="D18" s="22">
        <f>26814000+15000</f>
        <v>26829000</v>
      </c>
      <c r="E18" s="88">
        <v>23654300</v>
      </c>
      <c r="F18" s="88">
        <v>27640600</v>
      </c>
      <c r="G18" s="22">
        <v>27000000</v>
      </c>
      <c r="H18" s="22">
        <v>27000000</v>
      </c>
      <c r="I18" s="22">
        <v>27500000</v>
      </c>
      <c r="J18" s="12"/>
    </row>
    <row r="19" spans="1:10" ht="15" customHeight="1">
      <c r="A19" s="20"/>
      <c r="B19" s="21"/>
      <c r="C19" s="21"/>
      <c r="D19" s="22"/>
      <c r="E19" s="88"/>
      <c r="F19" s="88"/>
      <c r="G19" s="22"/>
      <c r="H19" s="22"/>
      <c r="I19" s="22"/>
      <c r="J19" s="12"/>
    </row>
    <row r="20" spans="1:10" ht="15" customHeight="1">
      <c r="A20" s="25" t="s">
        <v>10</v>
      </c>
      <c r="B20" s="21">
        <v>7083900</v>
      </c>
      <c r="C20" s="21">
        <f>5968500+690600</f>
        <v>6659100</v>
      </c>
      <c r="D20" s="22">
        <f>4597500</f>
        <v>4597500</v>
      </c>
      <c r="E20" s="88">
        <v>5413000</v>
      </c>
      <c r="F20" s="88">
        <v>4815000</v>
      </c>
      <c r="G20" s="22">
        <v>4500000</v>
      </c>
      <c r="H20" s="22">
        <v>4500000</v>
      </c>
      <c r="I20" s="22">
        <v>4000000</v>
      </c>
      <c r="J20" s="12"/>
    </row>
    <row r="21" spans="1:10" ht="15" customHeight="1">
      <c r="A21" s="20"/>
      <c r="B21" s="21"/>
      <c r="C21" s="21"/>
      <c r="D21" s="22"/>
      <c r="E21" s="88"/>
      <c r="F21" s="88"/>
      <c r="G21" s="22"/>
      <c r="H21" s="22"/>
      <c r="I21" s="22"/>
      <c r="J21" s="12"/>
    </row>
    <row r="22" spans="1:10" ht="15" customHeight="1">
      <c r="A22" s="25" t="s">
        <v>12</v>
      </c>
      <c r="B22" s="21">
        <v>2479800</v>
      </c>
      <c r="C22" s="21">
        <v>2268200</v>
      </c>
      <c r="D22" s="22">
        <v>1388400</v>
      </c>
      <c r="E22" s="88">
        <v>4546200</v>
      </c>
      <c r="F22" s="88">
        <v>1317000</v>
      </c>
      <c r="G22" s="22">
        <v>2000000</v>
      </c>
      <c r="H22" s="22">
        <v>2000000</v>
      </c>
      <c r="I22" s="22">
        <v>2000000</v>
      </c>
      <c r="J22" s="12"/>
    </row>
    <row r="23" spans="1:10" ht="15" customHeight="1">
      <c r="A23" s="26"/>
      <c r="B23" s="27"/>
      <c r="C23" s="27"/>
      <c r="D23" s="28"/>
      <c r="E23" s="89"/>
      <c r="F23" s="89"/>
      <c r="G23" s="28"/>
      <c r="H23" s="28"/>
      <c r="I23" s="28"/>
      <c r="J23" s="12"/>
    </row>
    <row r="24" spans="1:10" ht="15" customHeight="1">
      <c r="A24" s="23" t="s">
        <v>13</v>
      </c>
      <c r="B24" s="29">
        <f aca="true" t="shared" si="0" ref="B24:I24">SUM(B16:B22)</f>
        <v>14947600</v>
      </c>
      <c r="C24" s="29">
        <f t="shared" si="0"/>
        <v>37832800</v>
      </c>
      <c r="D24" s="29">
        <f>SUM(D16:D22)-589700</f>
        <v>35089600</v>
      </c>
      <c r="E24" s="90">
        <f t="shared" si="0"/>
        <v>35474200</v>
      </c>
      <c r="F24" s="90">
        <f t="shared" si="0"/>
        <v>35489600</v>
      </c>
      <c r="G24" s="29">
        <f t="shared" si="0"/>
        <v>35000000</v>
      </c>
      <c r="H24" s="29">
        <f t="shared" si="0"/>
        <v>35000000</v>
      </c>
      <c r="I24" s="29">
        <f t="shared" si="0"/>
        <v>35000000</v>
      </c>
      <c r="J24" s="12"/>
    </row>
    <row r="25" spans="1:10" ht="15" customHeight="1">
      <c r="A25" s="23"/>
      <c r="B25" s="21"/>
      <c r="C25" s="21"/>
      <c r="D25" s="22"/>
      <c r="E25" s="88"/>
      <c r="F25" s="88"/>
      <c r="G25" s="22"/>
      <c r="H25" s="22"/>
      <c r="I25" s="22"/>
      <c r="J25" s="12"/>
    </row>
    <row r="26" spans="1:10" s="31" customFormat="1" ht="15" customHeight="1">
      <c r="A26" s="23" t="s">
        <v>14</v>
      </c>
      <c r="B26" s="29">
        <v>787400</v>
      </c>
      <c r="C26" s="29">
        <v>273800</v>
      </c>
      <c r="D26" s="29">
        <v>328100</v>
      </c>
      <c r="E26" s="90">
        <v>1485000</v>
      </c>
      <c r="F26" s="90">
        <v>950000</v>
      </c>
      <c r="G26" s="29">
        <v>1330000</v>
      </c>
      <c r="H26" s="29">
        <v>1380000</v>
      </c>
      <c r="I26" s="29">
        <v>1250000</v>
      </c>
      <c r="J26" s="30"/>
    </row>
    <row r="27" spans="1:13" ht="15" customHeight="1">
      <c r="A27" s="20"/>
      <c r="B27" s="21"/>
      <c r="C27" s="21"/>
      <c r="D27" s="22"/>
      <c r="E27" s="88"/>
      <c r="F27" s="88"/>
      <c r="G27" s="22"/>
      <c r="H27" s="22"/>
      <c r="I27" s="22"/>
      <c r="J27" s="12"/>
      <c r="M27" s="32"/>
    </row>
    <row r="28" spans="1:10" ht="15" customHeight="1">
      <c r="A28" s="25" t="s">
        <v>15</v>
      </c>
      <c r="B28" s="21">
        <v>23570600</v>
      </c>
      <c r="C28" s="21">
        <v>13865400</v>
      </c>
      <c r="D28" s="22">
        <v>16755300</v>
      </c>
      <c r="E28" s="88">
        <v>25127100</v>
      </c>
      <c r="F28" s="88">
        <v>33559300</v>
      </c>
      <c r="G28" s="22">
        <v>34505300</v>
      </c>
      <c r="H28" s="22">
        <v>37117000</v>
      </c>
      <c r="I28" s="22">
        <v>34170000</v>
      </c>
      <c r="J28" s="12"/>
    </row>
    <row r="29" spans="1:10" ht="15" customHeight="1">
      <c r="A29" s="20"/>
      <c r="B29" s="21"/>
      <c r="C29" s="21"/>
      <c r="D29" s="22"/>
      <c r="E29" s="88"/>
      <c r="F29" s="88"/>
      <c r="G29" s="22"/>
      <c r="H29" s="22"/>
      <c r="I29" s="22"/>
      <c r="J29" s="12"/>
    </row>
    <row r="30" spans="1:10" ht="15" customHeight="1">
      <c r="A30" s="25" t="s">
        <v>16</v>
      </c>
      <c r="B30" s="21">
        <v>2265000</v>
      </c>
      <c r="C30" s="21">
        <v>1690600</v>
      </c>
      <c r="D30" s="22">
        <v>595000</v>
      </c>
      <c r="E30" s="88">
        <v>765400</v>
      </c>
      <c r="F30" s="88">
        <v>1000000</v>
      </c>
      <c r="G30" s="22">
        <v>888300</v>
      </c>
      <c r="H30" s="22">
        <v>705000</v>
      </c>
      <c r="I30" s="22">
        <v>408300</v>
      </c>
      <c r="J30" s="12"/>
    </row>
    <row r="31" spans="1:10" ht="15" customHeight="1">
      <c r="A31" s="20"/>
      <c r="B31" s="21"/>
      <c r="C31" s="21"/>
      <c r="D31" s="22"/>
      <c r="E31" s="88"/>
      <c r="F31" s="88"/>
      <c r="G31" s="22"/>
      <c r="H31" s="22"/>
      <c r="I31" s="22"/>
      <c r="J31" s="12"/>
    </row>
    <row r="32" spans="1:10" ht="15" customHeight="1">
      <c r="A32" s="25" t="s">
        <v>17</v>
      </c>
      <c r="B32" s="21">
        <v>1073700</v>
      </c>
      <c r="C32" s="21">
        <v>2255600</v>
      </c>
      <c r="D32" s="22">
        <v>3452900</v>
      </c>
      <c r="E32" s="88">
        <v>2725800</v>
      </c>
      <c r="F32" s="88">
        <v>2400000</v>
      </c>
      <c r="G32" s="22">
        <v>3132800</v>
      </c>
      <c r="H32" s="22">
        <v>2240000</v>
      </c>
      <c r="I32" s="22">
        <v>1004200</v>
      </c>
      <c r="J32" s="12"/>
    </row>
    <row r="33" spans="1:10" ht="15" customHeight="1">
      <c r="A33" s="20"/>
      <c r="B33" s="21"/>
      <c r="C33" s="21"/>
      <c r="D33" s="22"/>
      <c r="E33" s="88"/>
      <c r="F33" s="88"/>
      <c r="G33" s="22"/>
      <c r="H33" s="22"/>
      <c r="I33" s="22"/>
      <c r="J33" s="12"/>
    </row>
    <row r="34" spans="1:10" ht="15" customHeight="1">
      <c r="A34" s="25" t="s">
        <v>18</v>
      </c>
      <c r="B34" s="21">
        <v>2096300</v>
      </c>
      <c r="C34" s="21">
        <v>3269700</v>
      </c>
      <c r="D34" s="22">
        <v>2319000</v>
      </c>
      <c r="E34" s="88">
        <v>660000</v>
      </c>
      <c r="F34" s="88">
        <v>1030000</v>
      </c>
      <c r="G34" s="22">
        <v>1600000</v>
      </c>
      <c r="H34" s="22">
        <v>524500</v>
      </c>
      <c r="I34" s="22">
        <v>220000</v>
      </c>
      <c r="J34" s="12"/>
    </row>
    <row r="35" spans="1:10" ht="15" customHeight="1">
      <c r="A35" s="33"/>
      <c r="B35" s="34"/>
      <c r="C35" s="35"/>
      <c r="D35" s="35"/>
      <c r="E35" s="91"/>
      <c r="F35" s="91"/>
      <c r="G35" s="70"/>
      <c r="H35" s="70"/>
      <c r="I35" s="70"/>
      <c r="J35" s="12"/>
    </row>
    <row r="36" spans="1:10" ht="15" customHeight="1">
      <c r="A36" s="23" t="s">
        <v>19</v>
      </c>
      <c r="B36" s="29">
        <f aca="true" t="shared" si="1" ref="B36:I36">SUM(B28:B34)</f>
        <v>29005600</v>
      </c>
      <c r="C36" s="29">
        <f t="shared" si="1"/>
        <v>21081300</v>
      </c>
      <c r="D36" s="29">
        <f t="shared" si="1"/>
        <v>23122200</v>
      </c>
      <c r="E36" s="90">
        <f t="shared" si="1"/>
        <v>29278300</v>
      </c>
      <c r="F36" s="90">
        <f t="shared" si="1"/>
        <v>37989300</v>
      </c>
      <c r="G36" s="29">
        <f t="shared" si="1"/>
        <v>40126400</v>
      </c>
      <c r="H36" s="29">
        <f t="shared" si="1"/>
        <v>40586500</v>
      </c>
      <c r="I36" s="29">
        <f t="shared" si="1"/>
        <v>35802500</v>
      </c>
      <c r="J36" s="12"/>
    </row>
    <row r="37" spans="1:10" ht="15" customHeight="1">
      <c r="A37" s="20"/>
      <c r="B37" s="21"/>
      <c r="C37" s="21"/>
      <c r="D37" s="22"/>
      <c r="E37" s="88"/>
      <c r="F37" s="88"/>
      <c r="G37" s="22"/>
      <c r="H37" s="22"/>
      <c r="I37" s="22"/>
      <c r="J37" s="12"/>
    </row>
    <row r="38" spans="1:10" s="31" customFormat="1" ht="15" customHeight="1">
      <c r="A38" s="23" t="s">
        <v>28</v>
      </c>
      <c r="B38" s="29">
        <v>409000</v>
      </c>
      <c r="C38" s="29">
        <f>57500+9500+144200</f>
        <v>211200</v>
      </c>
      <c r="D38" s="29">
        <v>330000</v>
      </c>
      <c r="E38" s="90">
        <f>100000+350000+130000</f>
        <v>580000</v>
      </c>
      <c r="F38" s="90">
        <v>580000</v>
      </c>
      <c r="G38" s="29">
        <v>580000</v>
      </c>
      <c r="H38" s="29">
        <v>580000</v>
      </c>
      <c r="I38" s="29">
        <v>580000</v>
      </c>
      <c r="J38" s="30"/>
    </row>
    <row r="39" spans="1:10" s="31" customFormat="1" ht="15" customHeight="1" hidden="1">
      <c r="A39" s="23"/>
      <c r="B39" s="21"/>
      <c r="C39" s="21"/>
      <c r="D39" s="22"/>
      <c r="E39" s="88"/>
      <c r="F39" s="88"/>
      <c r="G39" s="22"/>
      <c r="H39" s="22"/>
      <c r="I39" s="22"/>
      <c r="J39" s="30"/>
    </row>
    <row r="40" spans="1:10" s="31" customFormat="1" ht="15" customHeight="1" hidden="1">
      <c r="A40" s="23" t="s">
        <v>20</v>
      </c>
      <c r="B40" s="29">
        <v>76700</v>
      </c>
      <c r="C40" s="29"/>
      <c r="D40" s="29"/>
      <c r="E40" s="90"/>
      <c r="F40" s="90"/>
      <c r="G40" s="29"/>
      <c r="H40" s="29"/>
      <c r="I40" s="29"/>
      <c r="J40" s="30"/>
    </row>
    <row r="41" spans="1:10" ht="15" customHeight="1" hidden="1">
      <c r="A41" s="20"/>
      <c r="B41" s="21"/>
      <c r="C41" s="21"/>
      <c r="D41" s="22"/>
      <c r="E41" s="88"/>
      <c r="F41" s="88"/>
      <c r="G41" s="22"/>
      <c r="H41" s="22"/>
      <c r="I41" s="22"/>
      <c r="J41" s="12"/>
    </row>
    <row r="42" spans="1:10" s="31" customFormat="1" ht="15" customHeight="1" hidden="1">
      <c r="A42" s="23" t="s">
        <v>21</v>
      </c>
      <c r="B42" s="29">
        <v>25600</v>
      </c>
      <c r="C42" s="29"/>
      <c r="D42" s="29"/>
      <c r="E42" s="90"/>
      <c r="F42" s="90"/>
      <c r="G42" s="29"/>
      <c r="H42" s="29"/>
      <c r="I42" s="29"/>
      <c r="J42" s="30"/>
    </row>
    <row r="43" spans="1:10" s="31" customFormat="1" ht="15" customHeight="1">
      <c r="A43" s="23"/>
      <c r="B43" s="36"/>
      <c r="C43" s="36"/>
      <c r="D43" s="36"/>
      <c r="E43" s="90"/>
      <c r="F43" s="90"/>
      <c r="G43" s="29"/>
      <c r="H43" s="29"/>
      <c r="I43" s="29"/>
      <c r="J43" s="30"/>
    </row>
    <row r="44" spans="1:10" s="31" customFormat="1" ht="15" customHeight="1">
      <c r="A44" s="23" t="s">
        <v>38</v>
      </c>
      <c r="B44" s="36"/>
      <c r="C44" s="36"/>
      <c r="D44" s="36"/>
      <c r="E44" s="90">
        <v>850000</v>
      </c>
      <c r="F44" s="90">
        <v>900000</v>
      </c>
      <c r="G44" s="29">
        <v>1000000</v>
      </c>
      <c r="H44" s="29">
        <v>1000000</v>
      </c>
      <c r="I44" s="29">
        <v>900000</v>
      </c>
      <c r="J44" s="30"/>
    </row>
    <row r="45" spans="1:10" ht="15" customHeight="1">
      <c r="A45" s="33"/>
      <c r="B45" s="38"/>
      <c r="C45" s="39"/>
      <c r="D45" s="93"/>
      <c r="E45" s="92"/>
      <c r="F45" s="92"/>
      <c r="G45" s="71"/>
      <c r="H45" s="71"/>
      <c r="I45" s="71"/>
      <c r="J45" s="12"/>
    </row>
    <row r="46" spans="1:10" s="31" customFormat="1" ht="18" customHeight="1">
      <c r="A46" s="23" t="s">
        <v>25</v>
      </c>
      <c r="B46" s="29">
        <f>B24+B26+B36+B38+B40+B42</f>
        <v>45251900</v>
      </c>
      <c r="C46" s="29">
        <f>C24+C26+C36+C38+C40+C42</f>
        <v>59399100</v>
      </c>
      <c r="D46" s="29">
        <f>D24+D26+D36+D38+D40+D42</f>
        <v>58869900</v>
      </c>
      <c r="E46" s="90">
        <f>E24+E26+E36+E38+E40+E42+E44</f>
        <v>67667500</v>
      </c>
      <c r="F46" s="90">
        <f>F24+F26+F36+F38+F40+F42+F44</f>
        <v>75908900</v>
      </c>
      <c r="G46" s="29">
        <f>G24+G26+G36+G38+G40+G42+G44</f>
        <v>78036400</v>
      </c>
      <c r="H46" s="29">
        <f>H24+H26+H36+H38+H40+H42+H44</f>
        <v>78546500</v>
      </c>
      <c r="I46" s="29">
        <f>I24+I26+I36+I38+I40+I42+I44</f>
        <v>73532500</v>
      </c>
      <c r="J46" s="30"/>
    </row>
    <row r="47" spans="1:10" s="31" customFormat="1" ht="15" customHeight="1">
      <c r="A47" s="23"/>
      <c r="B47" s="29"/>
      <c r="C47" s="29"/>
      <c r="D47" s="29"/>
      <c r="E47" s="90"/>
      <c r="F47" s="90"/>
      <c r="G47" s="29"/>
      <c r="H47" s="29"/>
      <c r="I47" s="29"/>
      <c r="J47" s="30"/>
    </row>
    <row r="48" spans="1:10" s="31" customFormat="1" ht="15" customHeight="1">
      <c r="A48" s="40" t="s">
        <v>26</v>
      </c>
      <c r="B48" s="29"/>
      <c r="C48" s="29">
        <v>2147000</v>
      </c>
      <c r="D48" s="29">
        <v>150000</v>
      </c>
      <c r="E48" s="90">
        <v>150000</v>
      </c>
      <c r="F48" s="90">
        <v>150000</v>
      </c>
      <c r="G48" s="29">
        <v>150000</v>
      </c>
      <c r="H48" s="29">
        <v>150000</v>
      </c>
      <c r="I48" s="29">
        <v>150000</v>
      </c>
      <c r="J48" s="30"/>
    </row>
    <row r="49" spans="1:10" s="31" customFormat="1" ht="15" customHeight="1">
      <c r="A49" s="40"/>
      <c r="B49" s="29"/>
      <c r="C49" s="29"/>
      <c r="D49" s="29"/>
      <c r="E49" s="90"/>
      <c r="F49" s="90"/>
      <c r="G49" s="29"/>
      <c r="H49" s="29"/>
      <c r="I49" s="29"/>
      <c r="J49" s="30"/>
    </row>
    <row r="50" spans="1:10" s="31" customFormat="1" ht="15" customHeight="1">
      <c r="A50" s="40" t="s">
        <v>29</v>
      </c>
      <c r="B50" s="29"/>
      <c r="C50" s="29"/>
      <c r="D50" s="29"/>
      <c r="E50" s="90"/>
      <c r="F50" s="90"/>
      <c r="G50" s="29"/>
      <c r="H50" s="29"/>
      <c r="I50" s="29"/>
      <c r="J50" s="30"/>
    </row>
    <row r="51" spans="1:10" s="31" customFormat="1" ht="15" customHeight="1">
      <c r="A51" s="40" t="s">
        <v>41</v>
      </c>
      <c r="B51" s="29"/>
      <c r="C51" s="29">
        <v>1096274</v>
      </c>
      <c r="D51" s="29">
        <v>0</v>
      </c>
      <c r="E51" s="90">
        <v>0</v>
      </c>
      <c r="F51" s="90">
        <v>0</v>
      </c>
      <c r="G51" s="29">
        <v>0</v>
      </c>
      <c r="H51" s="29">
        <v>0</v>
      </c>
      <c r="I51" s="29">
        <v>0</v>
      </c>
      <c r="J51" s="30"/>
    </row>
    <row r="52" spans="1:10" s="31" customFormat="1" ht="15" customHeight="1">
      <c r="A52" s="40"/>
      <c r="B52" s="29"/>
      <c r="C52" s="29"/>
      <c r="D52" s="29"/>
      <c r="E52" s="90"/>
      <c r="F52" s="90"/>
      <c r="G52" s="29"/>
      <c r="H52" s="29"/>
      <c r="I52" s="29"/>
      <c r="J52" s="30"/>
    </row>
    <row r="53" spans="1:10" s="31" customFormat="1" ht="15" customHeight="1">
      <c r="A53" s="41" t="s">
        <v>22</v>
      </c>
      <c r="B53" s="21"/>
      <c r="C53" s="21"/>
      <c r="D53" s="22"/>
      <c r="E53" s="88"/>
      <c r="F53" s="88"/>
      <c r="G53" s="22"/>
      <c r="H53" s="22"/>
      <c r="I53" s="22"/>
      <c r="J53" s="30"/>
    </row>
    <row r="54" spans="1:10" s="31" customFormat="1" ht="15" customHeight="1">
      <c r="A54" s="42" t="s">
        <v>23</v>
      </c>
      <c r="B54" s="29">
        <v>13533400</v>
      </c>
      <c r="C54" s="29">
        <v>11696719</v>
      </c>
      <c r="D54" s="29">
        <v>11200000</v>
      </c>
      <c r="E54" s="90">
        <v>10900000</v>
      </c>
      <c r="F54" s="90">
        <v>10600000</v>
      </c>
      <c r="G54" s="37">
        <v>10500000</v>
      </c>
      <c r="H54" s="37">
        <v>10400000</v>
      </c>
      <c r="I54" s="37">
        <v>10300000</v>
      </c>
      <c r="J54" s="30"/>
    </row>
    <row r="55" spans="1:10" s="31" customFormat="1" ht="15" customHeight="1">
      <c r="A55" s="43"/>
      <c r="B55" s="21"/>
      <c r="C55" s="21"/>
      <c r="D55" s="22"/>
      <c r="E55" s="88"/>
      <c r="F55" s="88"/>
      <c r="G55" s="22"/>
      <c r="H55" s="22"/>
      <c r="I55" s="22"/>
      <c r="J55" s="30"/>
    </row>
    <row r="56" spans="1:10" s="31" customFormat="1" ht="15" customHeight="1">
      <c r="A56" s="44" t="s">
        <v>34</v>
      </c>
      <c r="B56" s="29"/>
      <c r="C56" s="29">
        <v>330209</v>
      </c>
      <c r="D56" s="29">
        <v>0</v>
      </c>
      <c r="E56" s="90">
        <v>0</v>
      </c>
      <c r="F56" s="90">
        <v>0</v>
      </c>
      <c r="G56" s="29">
        <v>0</v>
      </c>
      <c r="H56" s="29">
        <v>0</v>
      </c>
      <c r="I56" s="29">
        <v>0</v>
      </c>
      <c r="J56" s="30"/>
    </row>
    <row r="57" spans="1:10" s="31" customFormat="1" ht="15" customHeight="1">
      <c r="A57" s="45"/>
      <c r="B57" s="21"/>
      <c r="C57" s="21"/>
      <c r="D57" s="22"/>
      <c r="E57" s="88"/>
      <c r="F57" s="88"/>
      <c r="G57" s="22"/>
      <c r="H57" s="22"/>
      <c r="I57" s="22"/>
      <c r="J57" s="30"/>
    </row>
    <row r="58" spans="1:10" s="31" customFormat="1" ht="15" customHeight="1">
      <c r="A58" s="44" t="s">
        <v>30</v>
      </c>
      <c r="B58" s="21"/>
      <c r="C58" s="21"/>
      <c r="D58" s="22"/>
      <c r="E58" s="88"/>
      <c r="F58" s="88"/>
      <c r="G58" s="22"/>
      <c r="H58" s="22"/>
      <c r="I58" s="22"/>
      <c r="J58" s="30"/>
    </row>
    <row r="59" spans="1:10" s="31" customFormat="1" ht="15" customHeight="1">
      <c r="A59" s="44" t="s">
        <v>31</v>
      </c>
      <c r="B59" s="21"/>
      <c r="C59" s="29">
        <v>340000</v>
      </c>
      <c r="D59" s="29">
        <v>0</v>
      </c>
      <c r="E59" s="90">
        <v>0</v>
      </c>
      <c r="F59" s="90">
        <v>0</v>
      </c>
      <c r="G59" s="29">
        <v>0</v>
      </c>
      <c r="H59" s="29">
        <v>0</v>
      </c>
      <c r="I59" s="29">
        <v>0</v>
      </c>
      <c r="J59" s="30"/>
    </row>
    <row r="60" spans="1:10" s="31" customFormat="1" ht="15" customHeight="1">
      <c r="A60" s="45"/>
      <c r="B60" s="21"/>
      <c r="C60" s="21"/>
      <c r="D60" s="22"/>
      <c r="E60" s="88"/>
      <c r="F60" s="88"/>
      <c r="G60" s="22"/>
      <c r="H60" s="22"/>
      <c r="I60" s="22"/>
      <c r="J60" s="30"/>
    </row>
    <row r="61" spans="1:10" s="31" customFormat="1" ht="15" customHeight="1">
      <c r="A61" s="44" t="s">
        <v>35</v>
      </c>
      <c r="B61" s="29"/>
      <c r="C61" s="29">
        <f>C62+C63</f>
        <v>13971984</v>
      </c>
      <c r="D61" s="29">
        <f aca="true" t="shared" si="2" ref="D61:I61">D62+D63</f>
        <v>13986000</v>
      </c>
      <c r="E61" s="90">
        <f t="shared" si="2"/>
        <v>14710000</v>
      </c>
      <c r="F61" s="90">
        <f t="shared" si="2"/>
        <v>15810000</v>
      </c>
      <c r="G61" s="29">
        <f t="shared" si="2"/>
        <v>15460000</v>
      </c>
      <c r="H61" s="29">
        <f t="shared" si="2"/>
        <v>15810000</v>
      </c>
      <c r="I61" s="29">
        <f t="shared" si="2"/>
        <v>15685000</v>
      </c>
      <c r="J61" s="30"/>
    </row>
    <row r="62" spans="1:10" s="31" customFormat="1" ht="15" customHeight="1">
      <c r="A62" s="46" t="s">
        <v>42</v>
      </c>
      <c r="B62" s="22">
        <v>19729200</v>
      </c>
      <c r="C62" s="22">
        <v>13621984</v>
      </c>
      <c r="D62" s="22">
        <v>13111000</v>
      </c>
      <c r="E62" s="88">
        <v>13110000</v>
      </c>
      <c r="F62" s="88">
        <v>13110000</v>
      </c>
      <c r="G62" s="22">
        <f>13860000-2100000</f>
        <v>11760000</v>
      </c>
      <c r="H62" s="22">
        <f>14210000-2100000</f>
        <v>12110000</v>
      </c>
      <c r="I62" s="22">
        <f>14085000-2100000</f>
        <v>11985000</v>
      </c>
      <c r="J62" s="30"/>
    </row>
    <row r="63" spans="1:10" s="31" customFormat="1" ht="15" customHeight="1">
      <c r="A63" s="47" t="s">
        <v>39</v>
      </c>
      <c r="B63" s="22"/>
      <c r="C63" s="22">
        <v>350000</v>
      </c>
      <c r="D63" s="22">
        <v>875000</v>
      </c>
      <c r="E63" s="88">
        <v>1600000</v>
      </c>
      <c r="F63" s="88">
        <v>2700000</v>
      </c>
      <c r="G63" s="22">
        <f>1600000+2100000</f>
        <v>3700000</v>
      </c>
      <c r="H63" s="22">
        <f>1600000+2100000</f>
        <v>3700000</v>
      </c>
      <c r="I63" s="22">
        <f>1600000+2100000</f>
        <v>3700000</v>
      </c>
      <c r="J63" s="30"/>
    </row>
    <row r="64" spans="1:10" s="31" customFormat="1" ht="15" customHeight="1">
      <c r="A64" s="48"/>
      <c r="B64" s="29"/>
      <c r="C64" s="29"/>
      <c r="D64" s="29"/>
      <c r="E64" s="90"/>
      <c r="F64" s="90"/>
      <c r="G64" s="29"/>
      <c r="H64" s="29"/>
      <c r="I64" s="29"/>
      <c r="J64" s="30"/>
    </row>
    <row r="65" spans="1:10" s="31" customFormat="1" ht="15" customHeight="1">
      <c r="A65" s="48" t="s">
        <v>27</v>
      </c>
      <c r="B65" s="29"/>
      <c r="C65" s="29">
        <v>0</v>
      </c>
      <c r="D65" s="29">
        <v>1688500</v>
      </c>
      <c r="E65" s="90">
        <v>2000000</v>
      </c>
      <c r="F65" s="90">
        <v>0</v>
      </c>
      <c r="G65" s="29">
        <v>0</v>
      </c>
      <c r="H65" s="29">
        <v>0</v>
      </c>
      <c r="I65" s="29">
        <v>0</v>
      </c>
      <c r="J65" s="30"/>
    </row>
    <row r="66" spans="1:10" ht="15" customHeight="1">
      <c r="A66" s="23"/>
      <c r="B66" s="29"/>
      <c r="C66" s="29"/>
      <c r="D66" s="29"/>
      <c r="E66" s="90"/>
      <c r="F66" s="90"/>
      <c r="G66" s="29"/>
      <c r="H66" s="29"/>
      <c r="I66" s="29"/>
      <c r="J66" s="12"/>
    </row>
    <row r="67" spans="1:10" s="52" customFormat="1" ht="33" customHeight="1">
      <c r="A67" s="49" t="s">
        <v>24</v>
      </c>
      <c r="B67" s="50" t="e">
        <f>B46+#REF!+#REF!+B54+B62</f>
        <v>#REF!</v>
      </c>
      <c r="C67" s="50">
        <f aca="true" t="shared" si="3" ref="C67:I67">C46+C54+C61+C48+C51+C65+C66+C59+C56</f>
        <v>88981286</v>
      </c>
      <c r="D67" s="50">
        <f t="shared" si="3"/>
        <v>85894400</v>
      </c>
      <c r="E67" s="68">
        <f t="shared" si="3"/>
        <v>95427500</v>
      </c>
      <c r="F67" s="68">
        <f t="shared" si="3"/>
        <v>102468900</v>
      </c>
      <c r="G67" s="50">
        <f t="shared" si="3"/>
        <v>104146400</v>
      </c>
      <c r="H67" s="50">
        <f t="shared" si="3"/>
        <v>104906500</v>
      </c>
      <c r="I67" s="50">
        <f t="shared" si="3"/>
        <v>99667500</v>
      </c>
      <c r="J67" s="51"/>
    </row>
    <row r="68" spans="1:10" ht="15" customHeight="1">
      <c r="A68" s="53"/>
      <c r="B68" s="54"/>
      <c r="C68" s="54"/>
      <c r="D68" s="54"/>
      <c r="E68" s="54"/>
      <c r="F68" s="54"/>
      <c r="G68" s="54"/>
      <c r="H68" s="54"/>
      <c r="I68" s="54"/>
      <c r="J68" s="12"/>
    </row>
    <row r="69" spans="1:10" ht="23.25" customHeight="1">
      <c r="A69" s="69" t="s">
        <v>37</v>
      </c>
      <c r="B69" s="54"/>
      <c r="C69" s="54"/>
      <c r="D69" s="54"/>
      <c r="E69" s="55"/>
      <c r="F69" s="55"/>
      <c r="G69" s="55"/>
      <c r="H69" s="55"/>
      <c r="I69" s="55"/>
      <c r="J69" s="12"/>
    </row>
    <row r="70" spans="1:9" ht="15" customHeight="1">
      <c r="A70" s="56"/>
      <c r="B70" s="57"/>
      <c r="C70" s="57"/>
      <c r="D70" s="57"/>
      <c r="E70" s="57"/>
      <c r="F70" s="57"/>
      <c r="G70" s="57"/>
      <c r="H70" s="57"/>
      <c r="I70" s="57"/>
    </row>
    <row r="71" spans="1:9" ht="15" customHeight="1">
      <c r="A71" s="56"/>
      <c r="B71" s="57"/>
      <c r="C71" s="57"/>
      <c r="D71" s="57"/>
      <c r="E71" s="57"/>
      <c r="F71" s="57"/>
      <c r="G71" s="57"/>
      <c r="H71" s="57"/>
      <c r="I71" s="57"/>
    </row>
    <row r="72" spans="1:9" ht="15" customHeight="1">
      <c r="A72" s="56"/>
      <c r="B72" s="57"/>
      <c r="C72" s="57">
        <f>D67-'[1]VP_Einnahmen'!$C$34</f>
        <v>0</v>
      </c>
      <c r="D72" s="57"/>
      <c r="E72" s="57"/>
      <c r="F72" s="57"/>
      <c r="G72" s="57"/>
      <c r="H72" s="57"/>
      <c r="I72" s="57"/>
    </row>
    <row r="73" spans="1:9" ht="15" customHeight="1">
      <c r="A73" s="56"/>
      <c r="B73" s="57"/>
      <c r="C73" s="57"/>
      <c r="D73" s="57"/>
      <c r="E73" s="57"/>
      <c r="F73" s="57"/>
      <c r="G73" s="57"/>
      <c r="H73" s="57"/>
      <c r="I73" s="57"/>
    </row>
    <row r="74" ht="15" customHeight="1">
      <c r="A74" s="58" t="s">
        <v>1</v>
      </c>
    </row>
    <row r="75" spans="1:9" ht="15" customHeight="1">
      <c r="A75" s="5" t="s">
        <v>1</v>
      </c>
      <c r="E75" s="59" t="s">
        <v>1</v>
      </c>
      <c r="F75" s="59" t="s">
        <v>1</v>
      </c>
      <c r="G75" s="59" t="s">
        <v>1</v>
      </c>
      <c r="H75" s="59"/>
      <c r="I75" s="59"/>
    </row>
    <row r="76" spans="1:9" ht="15" customHeight="1">
      <c r="A76" s="5" t="s">
        <v>1</v>
      </c>
      <c r="E76" s="5" t="s">
        <v>1</v>
      </c>
      <c r="F76" s="59" t="s">
        <v>1</v>
      </c>
      <c r="G76" s="59" t="s">
        <v>1</v>
      </c>
      <c r="H76" s="59"/>
      <c r="I76" s="59"/>
    </row>
    <row r="77" spans="1:9" ht="15" customHeight="1">
      <c r="A77" s="5" t="s">
        <v>1</v>
      </c>
      <c r="F77" s="5" t="s">
        <v>1</v>
      </c>
      <c r="G77" s="59" t="s">
        <v>1</v>
      </c>
      <c r="H77" s="59"/>
      <c r="I77" s="59"/>
    </row>
    <row r="78" spans="1:7" ht="15">
      <c r="A78" s="5" t="s">
        <v>1</v>
      </c>
      <c r="F78" s="5" t="s">
        <v>1</v>
      </c>
      <c r="G78" s="5" t="s">
        <v>1</v>
      </c>
    </row>
    <row r="79" s="58" customFormat="1" ht="15">
      <c r="A79" s="58" t="s">
        <v>1</v>
      </c>
    </row>
    <row r="80" spans="1:9" ht="15">
      <c r="A80" s="58"/>
      <c r="B80" s="60"/>
      <c r="C80" s="60"/>
      <c r="D80" s="60"/>
      <c r="E80" s="60" t="s">
        <v>1</v>
      </c>
      <c r="F80" s="60" t="s">
        <v>1</v>
      </c>
      <c r="G80" s="60" t="s">
        <v>1</v>
      </c>
      <c r="H80" s="60"/>
      <c r="I80" s="60" t="s">
        <v>1</v>
      </c>
    </row>
    <row r="84" ht="15">
      <c r="A84" s="61" t="s">
        <v>1</v>
      </c>
    </row>
    <row r="85" ht="15">
      <c r="A85" s="5" t="s">
        <v>1</v>
      </c>
    </row>
    <row r="87" ht="15">
      <c r="A87" s="61" t="s">
        <v>1</v>
      </c>
    </row>
    <row r="88" ht="15">
      <c r="A88" s="5" t="s">
        <v>1</v>
      </c>
    </row>
  </sheetData>
  <sheetProtection/>
  <mergeCells count="2">
    <mergeCell ref="G8:I8"/>
    <mergeCell ref="A5:I5"/>
  </mergeCells>
  <printOptions/>
  <pageMargins left="0.7874015748031497" right="0.7874015748031497" top="0.8267716535433072" bottom="0.8267716535433072" header="0.5118110236220472" footer="0.5118110236220472"/>
  <pageSetup fitToHeight="1" fitToWidth="1" horizontalDpi="600" verticalDpi="600" orientation="portrait" paperSize="9" scale="55" r:id="rId3"/>
  <headerFooter alignWithMargins="0">
    <oddHeader xml:space="preserve">&amp;RAnlage 4 b zur GRDrs 1005/2019 </oddHeader>
  </headerFooter>
  <legacyDrawing r:id="rId2"/>
  <oleObjects>
    <oleObject progId="MSPhotoEd.3" shapeId="45472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u660k04</cp:lastModifiedBy>
  <cp:lastPrinted>2019-10-02T06:38:38Z</cp:lastPrinted>
  <dcterms:created xsi:type="dcterms:W3CDTF">2005-04-28T13:30:22Z</dcterms:created>
  <dcterms:modified xsi:type="dcterms:W3CDTF">2019-10-02T06:38:40Z</dcterms:modified>
  <cp:category/>
  <cp:version/>
  <cp:contentType/>
  <cp:contentStatus/>
</cp:coreProperties>
</file>