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 DMS\10-4\Digital MoveS\Vorlage 81_2021\Stellen\"/>
    </mc:Choice>
  </mc:AlternateContent>
  <bookViews>
    <workbookView xWindow="-15" yWindow="7365" windowWidth="23250" windowHeight="7410"/>
  </bookViews>
  <sheets>
    <sheet name="Stellen Digital MoveS" sheetId="16" r:id="rId1"/>
    <sheet name="Tabelle1" sheetId="17" r:id="rId2"/>
  </sheets>
  <definedNames>
    <definedName name="_xlnm._FilterDatabase" localSheetId="0" hidden="1">'Stellen Digital MoveS'!$A$39:$G$113</definedName>
    <definedName name="_xlnm.Print_Area" localSheetId="0">'Stellen Digital MoveS'!$A$1:$K$121</definedName>
    <definedName name="_xlnm.Print_Titles" localSheetId="0">'Stellen Digital MoveS'!$38:$39</definedName>
    <definedName name="Jahr1_4" localSheetId="1">Tabelle1!$B$1</definedName>
    <definedName name="Jahr2_4" localSheetId="1">Tabelle1!$C$1</definedName>
    <definedName name="Jahr3_4" localSheetId="1">Tabelle1!$D$1</definedName>
    <definedName name="Jahr4_4" localSheetId="1">Tabelle1!$E$1</definedName>
    <definedName name="Jahr5_4" localSheetId="1">Tabelle1!$F$1</definedName>
    <definedName name="Jahr6_4" localSheetId="1">Tabelle1!#REF!</definedName>
  </definedNames>
  <calcPr calcId="162913"/>
</workbook>
</file>

<file path=xl/calcChain.xml><?xml version="1.0" encoding="utf-8"?>
<calcChain xmlns="http://schemas.openxmlformats.org/spreadsheetml/2006/main">
  <c r="A15" i="17" l="1"/>
  <c r="E13" i="17" s="1"/>
  <c r="F13" i="17"/>
  <c r="A9" i="17"/>
  <c r="A6" i="17" l="1"/>
  <c r="D30" i="16"/>
  <c r="D25" i="16" l="1"/>
  <c r="B111" i="16" l="1"/>
  <c r="D32" i="16" l="1"/>
  <c r="D27" i="16" l="1"/>
  <c r="D26" i="16"/>
  <c r="B10" i="16" l="1"/>
  <c r="D19" i="16" l="1"/>
  <c r="D35" i="16"/>
  <c r="D34" i="16"/>
  <c r="B36" i="16"/>
  <c r="D23" i="16" l="1"/>
  <c r="D22" i="16"/>
  <c r="D28" i="16"/>
  <c r="D29" i="16"/>
  <c r="D31" i="16"/>
  <c r="D33" i="16"/>
  <c r="D110" i="16"/>
  <c r="D106" i="16"/>
  <c r="D57" i="16"/>
  <c r="D56" i="16"/>
  <c r="D55" i="16"/>
  <c r="D105" i="16"/>
  <c r="D104" i="16"/>
  <c r="D103" i="16"/>
  <c r="D97" i="16"/>
  <c r="D40" i="16"/>
  <c r="D107" i="16"/>
  <c r="D84" i="16"/>
  <c r="D78" i="16"/>
  <c r="D77" i="16"/>
  <c r="D62" i="16"/>
  <c r="D98" i="16"/>
  <c r="D108" i="16"/>
  <c r="D91" i="16"/>
  <c r="D90" i="16"/>
  <c r="D83" i="16"/>
  <c r="D76" i="16"/>
  <c r="D74" i="16"/>
  <c r="D73" i="16"/>
  <c r="D72" i="16"/>
  <c r="D68" i="16"/>
  <c r="D66" i="16"/>
  <c r="D64" i="16"/>
  <c r="D61" i="16"/>
  <c r="D59" i="16"/>
  <c r="D58" i="16"/>
  <c r="D49" i="16"/>
  <c r="D48" i="16"/>
  <c r="D47" i="16"/>
  <c r="D46" i="16"/>
  <c r="D45" i="16"/>
  <c r="D20" i="16"/>
  <c r="D14" i="16"/>
  <c r="D24" i="16"/>
  <c r="D21" i="16"/>
  <c r="D17" i="16"/>
  <c r="D16" i="16"/>
  <c r="D15" i="16"/>
  <c r="D102" i="16"/>
  <c r="D101" i="16"/>
  <c r="D100" i="16"/>
  <c r="D99" i="16"/>
  <c r="D96" i="16"/>
  <c r="D95" i="16"/>
  <c r="D94" i="16"/>
  <c r="D93" i="16"/>
  <c r="D92" i="16"/>
  <c r="D89" i="16"/>
  <c r="D88" i="16"/>
  <c r="D87" i="16"/>
  <c r="D86" i="16"/>
  <c r="D85" i="16"/>
  <c r="D82" i="16"/>
  <c r="D81" i="16"/>
  <c r="D80" i="16"/>
  <c r="D79" i="16"/>
  <c r="D75" i="16"/>
  <c r="D71" i="16"/>
  <c r="D70" i="16"/>
  <c r="D69" i="16"/>
  <c r="D67" i="16"/>
  <c r="D65" i="16"/>
  <c r="D63" i="16"/>
  <c r="D60" i="16"/>
  <c r="D54" i="16"/>
  <c r="D53" i="16"/>
  <c r="D52" i="16"/>
  <c r="D51" i="16"/>
  <c r="D50" i="16"/>
  <c r="D44" i="16"/>
  <c r="D43" i="16"/>
  <c r="D42" i="16"/>
  <c r="D41" i="16"/>
  <c r="D18" i="16"/>
  <c r="D9" i="16"/>
  <c r="D8" i="16"/>
  <c r="D6" i="16"/>
  <c r="D118" i="16" l="1"/>
  <c r="D117" i="16"/>
  <c r="D116" i="16"/>
  <c r="D119" i="16" l="1"/>
  <c r="A4" i="17" s="1"/>
  <c r="E3" i="17" l="1"/>
  <c r="D3" i="17"/>
  <c r="C3" i="17"/>
  <c r="B3" i="17"/>
  <c r="F3" i="17"/>
  <c r="B112" i="16"/>
  <c r="A12" i="17" l="1"/>
  <c r="C13" i="17" l="1"/>
  <c r="D13" i="17"/>
  <c r="B13" i="17"/>
  <c r="D7" i="17"/>
  <c r="F7" i="17"/>
  <c r="F16" i="17" s="1"/>
  <c r="C7" i="17"/>
  <c r="B7" i="17"/>
  <c r="E7" i="17"/>
  <c r="E16" i="17" s="1"/>
  <c r="C10" i="17"/>
  <c r="D10" i="17"/>
  <c r="B10" i="17"/>
  <c r="D5" i="17"/>
  <c r="C5" i="17"/>
  <c r="B5" i="17"/>
  <c r="B16" i="17" l="1"/>
  <c r="D16" i="17"/>
  <c r="C16" i="17"/>
</calcChain>
</file>

<file path=xl/sharedStrings.xml><?xml version="1.0" encoding="utf-8"?>
<sst xmlns="http://schemas.openxmlformats.org/spreadsheetml/2006/main" count="360" uniqueCount="205">
  <si>
    <t>A 11</t>
  </si>
  <si>
    <t>A 12</t>
  </si>
  <si>
    <t>EG 11</t>
  </si>
  <si>
    <t>Mensch</t>
  </si>
  <si>
    <t>Antrags-Nr.</t>
  </si>
  <si>
    <t>Anzahl</t>
  </si>
  <si>
    <t>Bereich</t>
  </si>
  <si>
    <t>Aufgabe</t>
  </si>
  <si>
    <t>Veränderungsmanagement</t>
  </si>
  <si>
    <t>Gesamt</t>
  </si>
  <si>
    <t>Prozess</t>
  </si>
  <si>
    <t>EG 10</t>
  </si>
  <si>
    <t>IT</t>
  </si>
  <si>
    <t>10-3.1</t>
  </si>
  <si>
    <t>10-6</t>
  </si>
  <si>
    <t>10-4.2</t>
  </si>
  <si>
    <t>10-4.4</t>
  </si>
  <si>
    <t>10-4.5</t>
  </si>
  <si>
    <t>Wertigkeit*</t>
  </si>
  <si>
    <t>Stellenübersicht</t>
  </si>
  <si>
    <t>Total</t>
  </si>
  <si>
    <t xml:space="preserve">                                         Gesamt Digital MoveS </t>
  </si>
  <si>
    <t>A 13h</t>
  </si>
  <si>
    <t>A 13 h</t>
  </si>
  <si>
    <t>Digital Movers: Umsetzung der Digitalisierung in den Fachämtern</t>
  </si>
  <si>
    <t>10-1.14</t>
  </si>
  <si>
    <t>Veranstaltungsmanagement
Entwicklung und Betreuung digitaler Veranstaltungen, Digital MoveS</t>
  </si>
  <si>
    <t>Multiprogrammmanagement</t>
  </si>
  <si>
    <t>10-3.12</t>
  </si>
  <si>
    <t>Projektleitung Digitalisierungsprojekte</t>
  </si>
  <si>
    <t>10-3.13</t>
  </si>
  <si>
    <t>Projektleitung Geschäftsprozessmanagement</t>
  </si>
  <si>
    <t>10-3</t>
  </si>
  <si>
    <t>zentrale Digital Movers für kleine Ämter</t>
  </si>
  <si>
    <t>53
63
65
62</t>
  </si>
  <si>
    <t>IT-Rechnungsbearbeitung
Erhebliche Arbeitsvermehrung aufgrund Digital MoveS GRDrs. 388/2019</t>
  </si>
  <si>
    <t>10-4.1.1</t>
  </si>
  <si>
    <t>IT-Kosten- und Leistungsrechnung
Umsetzung Programminhalte Digital MoveS</t>
  </si>
  <si>
    <t>A 13 g</t>
  </si>
  <si>
    <t>eGovernment 
Projektleitung und Betreuung, strategische Entwicklung</t>
  </si>
  <si>
    <t>eGovernment Application Management</t>
  </si>
  <si>
    <t>10-5.3</t>
  </si>
  <si>
    <t>Fachkoordination KM Personal Abrechnung</t>
  </si>
  <si>
    <t>14-3.1</t>
  </si>
  <si>
    <t>IT-Prüfer/-in</t>
  </si>
  <si>
    <t>EG 7</t>
  </si>
  <si>
    <t>41-2</t>
  </si>
  <si>
    <t>Digitalisierung on demand Stadtarchiv</t>
  </si>
  <si>
    <t>32-41</t>
  </si>
  <si>
    <t>OZG Ausländerbehörde: IuK Fachbereichskoordination</t>
  </si>
  <si>
    <t>A 8</t>
  </si>
  <si>
    <t>32-42</t>
  </si>
  <si>
    <t>52-1</t>
  </si>
  <si>
    <t>IT-spezifische Umsetzung Digitalisierungsstrategie</t>
  </si>
  <si>
    <t>52-2</t>
  </si>
  <si>
    <t>Sportfachliche Umsetzung Digitalisierungsstrategie</t>
  </si>
  <si>
    <t>50-1</t>
  </si>
  <si>
    <t xml:space="preserve">IuK-Betreuung </t>
  </si>
  <si>
    <t>63-1.2</t>
  </si>
  <si>
    <t>LBO-Novelle: Konzeption und Begleitung der digitalen Überführung aller Prozesse
=&gt; Schaffung mit KW 01/2028</t>
  </si>
  <si>
    <t>63-1.3</t>
  </si>
  <si>
    <t>LBO-Novelle 2019, Digitalisierung analoger Unterlagen
=&gt; Schaffung mit KW 01/2024</t>
  </si>
  <si>
    <t>EG 12</t>
  </si>
  <si>
    <t>62-5.3</t>
  </si>
  <si>
    <t>62-5.4</t>
  </si>
  <si>
    <t>Geoinformation und Kartografie
Administration der Architektur Geodateninfrastruktur
erhebliche Arbeitsvermehrung</t>
  </si>
  <si>
    <t>Geoinformation und Kartografie
Aufbau der Plattformen GeoAnalytics und GeoDashboard Stuttgart</t>
  </si>
  <si>
    <t>66-1.4</t>
  </si>
  <si>
    <t>Kritische Infrastruktur im Bereich Abwasser und Verkehr 
(IT-Sicherheitsgesetz 2.0)</t>
  </si>
  <si>
    <t>10-4.1.2</t>
  </si>
  <si>
    <t>Zentrales IT-Lizenzmanagement</t>
  </si>
  <si>
    <t>IT-Asssestmanagement</t>
  </si>
  <si>
    <t>IT-Qualitätsmanagement</t>
  </si>
  <si>
    <t>IT-Standards und Regelungen</t>
  </si>
  <si>
    <t>10-4.2.1</t>
  </si>
  <si>
    <t>10-4.2.2</t>
  </si>
  <si>
    <t>10-4.2.3</t>
  </si>
  <si>
    <t>10-4.3.1</t>
  </si>
  <si>
    <t>10-4.3.2</t>
  </si>
  <si>
    <t>10-4.3.3</t>
  </si>
  <si>
    <t>10-4.3.4</t>
  </si>
  <si>
    <t>10-4.3.5</t>
  </si>
  <si>
    <t>10-4</t>
  </si>
  <si>
    <t>10-4.4.1</t>
  </si>
  <si>
    <t>10-4.4.2.1</t>
  </si>
  <si>
    <t>10-4.2.2.1</t>
  </si>
  <si>
    <t>10-4.2.2.2</t>
  </si>
  <si>
    <t>10-4.2.2.3</t>
  </si>
  <si>
    <t>10-4.4.3.1</t>
  </si>
  <si>
    <t>10-4.4.3.2</t>
  </si>
  <si>
    <t>10-4.4.4</t>
  </si>
  <si>
    <t>10-4.5.1</t>
  </si>
  <si>
    <t>EG 13</t>
  </si>
  <si>
    <t>A 10</t>
  </si>
  <si>
    <t>IT Kunden- und Lieferantenmanagement, Kommunikationsredakteur/-in</t>
  </si>
  <si>
    <t>IT Kunden- und Lieferantenmanagement, 
schwierige rechtliche Beratung von IT-Beratern, anstelle externer Vergabe</t>
  </si>
  <si>
    <t>IT Kunden- und Lieferantenmanagement, 
Open-Source-Software im Zusammenhang mit IT-Sicherheitsgesetz 2.0, OZG</t>
  </si>
  <si>
    <t>IT Kunden- und Lieferantenmanagement, 
Open-Source-Software im Zusammenhang mit IT-Sicherheitsgesetz 2.0, OZG 
(Schaffung 2023)</t>
  </si>
  <si>
    <t>IT-Beratung zur Umsetzung von Maßnahmen aus Digital MoveS-Mitteln</t>
  </si>
  <si>
    <t>Planung, Abwicklung und Beratung von mobilen Arbeitsplätzen und Arbeitsplatzmodellen</t>
  </si>
  <si>
    <t>IT-Beratung und Beschaffung
Umsetzung großer Fachamtssoftware-Einführungen, insb. Umweltprojekte</t>
  </si>
  <si>
    <t>IT-Beratung und Beschaffung
Cloud Computing und Open Source Software</t>
  </si>
  <si>
    <t>IT-Beratung und Beschaffung
neue und vermehrte Themen im Vertrags- und Vergaberecht</t>
  </si>
  <si>
    <t>IT-Projekte
Projektleitung für Serviceeinführung</t>
  </si>
  <si>
    <t>IT-Projekte
Projektleitung Migration stadtweiter Anwendungen</t>
  </si>
  <si>
    <t>IT-Projekte
Projektleitung Einkauf und Logistik</t>
  </si>
  <si>
    <t>IT-Domänenarchitektur Datenmarktplatz</t>
  </si>
  <si>
    <t>Software-Engineering
anstelle ext. Dienstleister</t>
  </si>
  <si>
    <t>Komponenteverantwortung für Softwareengineering</t>
  </si>
  <si>
    <t>Software-Ingenieur/-in HCL-Domino für browserbasierte Anwendungen</t>
  </si>
  <si>
    <t>Komponenteverantwortung für HCL-Domino-Applikationen</t>
  </si>
  <si>
    <t>Problemmanagement Eigenentwicklungen</t>
  </si>
  <si>
    <t>Wartung und Weiterentwicklung Low-Code-Plattform</t>
  </si>
  <si>
    <t>Problemmanagement Browser-Anwendungen</t>
  </si>
  <si>
    <t>Komponentenverantwortung SAP-Schnittstellen</t>
  </si>
  <si>
    <t>Softwareentwicklung Neptune in SAP</t>
  </si>
  <si>
    <t>IT-Architektur SAP-Basis und Compliance in SAP</t>
  </si>
  <si>
    <t>SAP-Basis, Benutzer- und Berechtigungsverwaltung, Second-Level-Support</t>
  </si>
  <si>
    <t>Konzeption, Administation und Betreuung von SAP-Schnittstellen zu Anwendungen in der Logistik und im Immobilienmanagement</t>
  </si>
  <si>
    <t>IT-Komponentenverantwortung X-Rechnung</t>
  </si>
  <si>
    <t xml:space="preserve">Neues SAP-Modul Kommunalmaster Steuern und Abgaben </t>
  </si>
  <si>
    <t>Neue Themen HR (Cloudtechnologien, Blockchain, Shared Services)</t>
  </si>
  <si>
    <t>Architektur KM-Personal-Komponenten (OM, PKH, TMW)</t>
  </si>
  <si>
    <t>Produktverantwortung IT-Services Personalwesen non-SAP</t>
  </si>
  <si>
    <t>SAP-HCM ABAP-Entwicklung</t>
  </si>
  <si>
    <t>IT-Komponenteverantwortung und Anwendungsbetreuung DMS/eAkte</t>
  </si>
  <si>
    <t>Second-Level-Support und Problemmanagement DMS/eAkte</t>
  </si>
  <si>
    <t>Komponentenverantwortung Portal</t>
  </si>
  <si>
    <t>IT-Produktverantwortung Ratsinformationssystem</t>
  </si>
  <si>
    <t>IT-Produktverantwortung eCollaboration Management</t>
  </si>
  <si>
    <t>IT-Produktverantwortung HCL Domino Clientkomponenten</t>
  </si>
  <si>
    <t>Service-Desk Führungskraft</t>
  </si>
  <si>
    <t>Service-Desk Kundenbetreuung</t>
  </si>
  <si>
    <t>Einführung und Betrieb ITSM</t>
  </si>
  <si>
    <t>Einführung Public-Key-Infrastruktur</t>
  </si>
  <si>
    <t>Systemadministration Netzwerk</t>
  </si>
  <si>
    <t>Systemadministration Firewall</t>
  </si>
  <si>
    <t>IT-Infrastruktur Servcer IT-Sicherheit</t>
  </si>
  <si>
    <t>Systemadministration Netzwerk SDN</t>
  </si>
  <si>
    <t>IT-Ingenieur/-in Netzwerk, neue Aufgabe IPv6</t>
  </si>
  <si>
    <t>Systemadministration Datenbanken Patchmanagement, Zugangsschutz</t>
  </si>
  <si>
    <t>Systemadministration Plattformen, Linux-Administration und Vmware/vSphere-Administration</t>
  </si>
  <si>
    <t>Systemadministration Datenbanken MS-SQL</t>
  </si>
  <si>
    <t>Systemadministration Kollaboration
Aus- und Aufbau HCL Connections/ Collaboration</t>
  </si>
  <si>
    <t>Systemadministration, Aufbau und Betrieb von Tablets/iPads</t>
  </si>
  <si>
    <t>Client Support für VPN, Softphone, Tablets/iPads</t>
  </si>
  <si>
    <t>IT-Security Competence Center
Aufbau, Betrieb und Weiterentwicklung eines Information Security Management Systems - Schwachstellenmanagement</t>
  </si>
  <si>
    <t>IT-Security Competence Center
Aufbau, Betrieb und Weiterentwicklung eines Information Security Management Systems - Notfallmanagement</t>
  </si>
  <si>
    <t>IT-Security Competence Center
Aufbau, Betrieb und Weiterentwicklung eines Information Security Management Systems - Zertifizierungsmanagement</t>
  </si>
  <si>
    <t>Identity und Access Management (IAM)</t>
  </si>
  <si>
    <t>Planung Passive Netzwerkinfrastruktur</t>
  </si>
  <si>
    <t>Projektmanagement und Betrieb WLAN</t>
  </si>
  <si>
    <t>Planungsingenieur/-in aktive Komponenten/Datennetz</t>
  </si>
  <si>
    <t>Planungsingenieur/-in Telekommunikation/TK-Verbund</t>
  </si>
  <si>
    <t>Anlage zur GRDrs. 81/2021</t>
  </si>
  <si>
    <t>Programmleitung Digitale Verwaltung und Moderne Arbeitswelten</t>
  </si>
  <si>
    <t>Kosten</t>
  </si>
  <si>
    <t>A 13 G</t>
  </si>
  <si>
    <t>Arbeitsplatzkosten für Stellenschaffungen</t>
  </si>
  <si>
    <t>ohne Verwaltungsgemeinkosten</t>
  </si>
  <si>
    <t>Beamte/Beamtinnen (Anlage 2.1 Kosten eines Arbeitsplatzes)</t>
  </si>
  <si>
    <t>A 5</t>
  </si>
  <si>
    <t>A 6</t>
  </si>
  <si>
    <t>A 7</t>
  </si>
  <si>
    <t>A 9 mD</t>
  </si>
  <si>
    <t>A 13 gD</t>
  </si>
  <si>
    <t>A 13 hD</t>
  </si>
  <si>
    <t>A14</t>
  </si>
  <si>
    <t>A15</t>
  </si>
  <si>
    <t>A 16</t>
  </si>
  <si>
    <t>Beschäftigte TVöD (Anlage 2.2 Kosten eines Arbeitsplatzes)</t>
  </si>
  <si>
    <t>EG 5</t>
  </si>
  <si>
    <t>EG 6</t>
  </si>
  <si>
    <t>EG 8</t>
  </si>
  <si>
    <t>EG 9A</t>
  </si>
  <si>
    <t>EG 9B</t>
  </si>
  <si>
    <t>EG 9C</t>
  </si>
  <si>
    <t>EG 14</t>
  </si>
  <si>
    <t>EG 15</t>
  </si>
  <si>
    <t>A 9 M</t>
  </si>
  <si>
    <t>A 9 gD</t>
  </si>
  <si>
    <t>67-1.4</t>
  </si>
  <si>
    <t>67-4</t>
  </si>
  <si>
    <t>Fachamtsbetreuung und Qualitätsmanagement Neues Geoinformationssystem in Folge Einstellung SIAS</t>
  </si>
  <si>
    <t>Vorbereitung, Begleitung und Umsetzung neues Geoinformationssystem in Folge Einstellung SIAS</t>
  </si>
  <si>
    <t>Programmleitung IT sowie IuK Transformation und Koordination</t>
  </si>
  <si>
    <t xml:space="preserve">Kostengruppe </t>
  </si>
  <si>
    <t>TEUR</t>
  </si>
  <si>
    <t xml:space="preserve">Personalkosten </t>
  </si>
  <si>
    <t>Lfd. Arbeitsplatzkosten</t>
  </si>
  <si>
    <t>Personalwerbung</t>
  </si>
  <si>
    <t>Fortbildungskosten</t>
  </si>
  <si>
    <t>Summe Folgekosten</t>
  </si>
  <si>
    <t>EG 9c</t>
  </si>
  <si>
    <t>EG 9a</t>
  </si>
  <si>
    <t>Geoinformation und Kartografie, Unterstützung Systemadministration und Datenmanagement</t>
  </si>
  <si>
    <t>Bürgerbüro
digitale Bearbeitung, digitale Dienstleistungen, Universalprozess
KW 01/2024</t>
  </si>
  <si>
    <t>Umsetzung OZG, RegMoG</t>
  </si>
  <si>
    <t>34-3</t>
  </si>
  <si>
    <t>Wertigkeit</t>
  </si>
  <si>
    <t>* Die Wertigkeit der Stellen 10-4 wird im Rahmen eines Bewertungskonzeptes nochmals überprüft</t>
  </si>
  <si>
    <t>Erstausstattung Arbeitsplatz (2.500 € * 126,75)</t>
  </si>
  <si>
    <t>(2.500 € * 126,75)</t>
  </si>
  <si>
    <t>(500 € * 105,7 * 1,3 (Teilzeitfaktor)</t>
  </si>
  <si>
    <t>(2.500 € * 80,5)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</si>
</sst>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0"/>
      <name val="Arial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44" fontId="9" fillId="0" borderId="0" applyFont="0" applyFill="0" applyBorder="0" applyAlignment="0" applyProtection="0"/>
  </cellStyleXfs>
  <cellXfs count="98">
    <xf numFmtId="0" fontId="0" fillId="0" borderId="0" xfId="0"/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/>
    </xf>
    <xf numFmtId="14" fontId="5" fillId="0" borderId="5" xfId="0" quotePrefix="1" applyNumberFormat="1" applyFont="1" applyBorder="1" applyAlignment="1">
      <alignment horizontal="right" vertical="center" wrapText="1"/>
    </xf>
    <xf numFmtId="14" fontId="3" fillId="0" borderId="7" xfId="0" quotePrefix="1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14" fontId="5" fillId="0" borderId="9" xfId="0" quotePrefix="1" applyNumberFormat="1" applyFont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5" fillId="0" borderId="7" xfId="0" applyNumberFormat="1" applyFont="1" applyBorder="1" applyAlignment="1">
      <alignment horizontal="right" vertical="center" wrapText="1"/>
    </xf>
    <xf numFmtId="0" fontId="8" fillId="0" borderId="0" xfId="0" applyFont="1"/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6" fontId="0" fillId="0" borderId="0" xfId="0" applyNumberFormat="1"/>
    <xf numFmtId="0" fontId="5" fillId="0" borderId="8" xfId="0" applyFont="1" applyBorder="1" applyAlignment="1">
      <alignment horizontal="right" vertical="center"/>
    </xf>
    <xf numFmtId="164" fontId="2" fillId="3" borderId="5" xfId="2" applyNumberFormat="1" applyFont="1" applyFill="1" applyBorder="1" applyAlignment="1">
      <alignment vertical="center" wrapText="1"/>
    </xf>
    <xf numFmtId="164" fontId="0" fillId="0" borderId="10" xfId="2" applyNumberFormat="1" applyFont="1" applyBorder="1"/>
    <xf numFmtId="164" fontId="5" fillId="0" borderId="4" xfId="2" applyNumberFormat="1" applyFont="1" applyBorder="1" applyAlignment="1">
      <alignment vertical="center"/>
    </xf>
    <xf numFmtId="164" fontId="5" fillId="0" borderId="6" xfId="2" applyNumberFormat="1" applyFont="1" applyBorder="1" applyAlignment="1">
      <alignment vertical="center"/>
    </xf>
    <xf numFmtId="164" fontId="5" fillId="0" borderId="8" xfId="2" applyNumberFormat="1" applyFont="1" applyBorder="1" applyAlignment="1">
      <alignment vertical="center"/>
    </xf>
    <xf numFmtId="164" fontId="5" fillId="0" borderId="5" xfId="2" applyNumberFormat="1" applyFont="1" applyBorder="1" applyAlignment="1">
      <alignment horizontal="right" vertical="center"/>
    </xf>
    <xf numFmtId="164" fontId="0" fillId="0" borderId="0" xfId="2" applyNumberFormat="1" applyFont="1"/>
    <xf numFmtId="164" fontId="5" fillId="0" borderId="8" xfId="2" applyNumberFormat="1" applyFont="1" applyBorder="1" applyAlignment="1">
      <alignment horizontal="right" vertical="center"/>
    </xf>
    <xf numFmtId="164" fontId="5" fillId="0" borderId="7" xfId="2" applyNumberFormat="1" applyFont="1" applyBorder="1" applyAlignment="1">
      <alignment horizontal="right" vertical="center" wrapText="1"/>
    </xf>
    <xf numFmtId="164" fontId="0" fillId="0" borderId="12" xfId="2" applyNumberFormat="1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6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vertical="center" wrapText="1"/>
    </xf>
    <xf numFmtId="44" fontId="6" fillId="0" borderId="4" xfId="2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4" fontId="5" fillId="0" borderId="7" xfId="0" quotePrefix="1" applyNumberFormat="1" applyFont="1" applyFill="1" applyBorder="1" applyAlignment="1">
      <alignment horizontal="right" vertical="center"/>
    </xf>
    <xf numFmtId="0" fontId="6" fillId="0" borderId="0" xfId="0" applyFont="1"/>
    <xf numFmtId="0" fontId="5" fillId="0" borderId="6" xfId="0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4" borderId="11" xfId="0" applyFont="1" applyFill="1" applyBorder="1" applyAlignment="1"/>
    <xf numFmtId="0" fontId="0" fillId="0" borderId="11" xfId="0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16" fontId="5" fillId="0" borderId="10" xfId="0" quotePrefix="1" applyNumberFormat="1" applyFont="1" applyBorder="1" applyAlignment="1">
      <alignment horizontal="right" vertical="center"/>
    </xf>
    <xf numFmtId="16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164" fontId="5" fillId="0" borderId="10" xfId="2" applyNumberFormat="1" applyFont="1" applyBorder="1" applyAlignment="1">
      <alignment horizontal="center" vertical="center" wrapText="1"/>
    </xf>
    <xf numFmtId="164" fontId="5" fillId="0" borderId="6" xfId="2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9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tabSelected="1" zoomScaleNormal="100" workbookViewId="0">
      <selection activeCell="H12" sqref="H12"/>
    </sheetView>
  </sheetViews>
  <sheetFormatPr baseColWidth="10" defaultRowHeight="12.75" x14ac:dyDescent="0.2"/>
  <cols>
    <col min="1" max="1" width="9.42578125" bestFit="1" customWidth="1"/>
    <col min="2" max="2" width="7.7109375" bestFit="1" customWidth="1"/>
    <col min="3" max="3" width="15.7109375" customWidth="1"/>
    <col min="4" max="4" width="15.7109375" style="38" hidden="1" customWidth="1"/>
    <col min="6" max="6" width="51.85546875" customWidth="1"/>
  </cols>
  <sheetData>
    <row r="1" spans="1:7" ht="18" x14ac:dyDescent="0.25">
      <c r="A1" s="57" t="s">
        <v>19</v>
      </c>
      <c r="B1" s="58"/>
      <c r="C1" s="58"/>
      <c r="D1" s="58"/>
      <c r="E1" s="58"/>
      <c r="F1" s="58"/>
    </row>
    <row r="2" spans="1:7" ht="13.5" thickBot="1" x14ac:dyDescent="0.25">
      <c r="A2" s="59" t="s">
        <v>154</v>
      </c>
      <c r="B2" s="60"/>
      <c r="C2" s="60"/>
      <c r="D2" s="60"/>
      <c r="E2" s="60"/>
      <c r="F2" s="60"/>
    </row>
    <row r="3" spans="1:7" ht="16.5" thickBot="1" x14ac:dyDescent="0.25">
      <c r="A3" s="64" t="s">
        <v>3</v>
      </c>
      <c r="B3" s="65"/>
      <c r="C3" s="65"/>
      <c r="D3" s="65"/>
      <c r="E3" s="65"/>
      <c r="F3" s="66"/>
    </row>
    <row r="4" spans="1:7" ht="30.75" thickBot="1" x14ac:dyDescent="0.25">
      <c r="A4" s="1" t="s">
        <v>4</v>
      </c>
      <c r="B4" s="2" t="s">
        <v>5</v>
      </c>
      <c r="C4" s="2" t="s">
        <v>199</v>
      </c>
      <c r="D4" s="32" t="s">
        <v>156</v>
      </c>
      <c r="E4" s="2" t="s">
        <v>6</v>
      </c>
      <c r="F4" s="2" t="s">
        <v>7</v>
      </c>
    </row>
    <row r="5" spans="1:7" ht="13.15" customHeight="1" x14ac:dyDescent="0.2">
      <c r="A5" s="67">
        <v>23</v>
      </c>
      <c r="B5" s="69">
        <v>4</v>
      </c>
      <c r="C5" s="71" t="s">
        <v>1</v>
      </c>
      <c r="D5" s="33"/>
      <c r="E5" s="73" t="s">
        <v>34</v>
      </c>
      <c r="F5" s="79" t="s">
        <v>24</v>
      </c>
    </row>
    <row r="6" spans="1:7" ht="13.15" customHeight="1" x14ac:dyDescent="0.2">
      <c r="A6" s="68"/>
      <c r="B6" s="70"/>
      <c r="C6" s="72"/>
      <c r="D6" s="34">
        <f>B5*$C$137</f>
        <v>429600</v>
      </c>
      <c r="E6" s="74"/>
      <c r="F6" s="80"/>
    </row>
    <row r="7" spans="1:7" ht="29.45" customHeight="1" thickBot="1" x14ac:dyDescent="0.25">
      <c r="A7" s="68"/>
      <c r="B7" s="70"/>
      <c r="C7" s="72"/>
      <c r="D7" s="35"/>
      <c r="E7" s="74"/>
      <c r="F7" s="80"/>
    </row>
    <row r="8" spans="1:7" ht="15.75" thickBot="1" x14ac:dyDescent="0.25">
      <c r="A8" s="31">
        <v>19</v>
      </c>
      <c r="B8" s="21">
        <v>3</v>
      </c>
      <c r="C8" s="18" t="s">
        <v>1</v>
      </c>
      <c r="D8" s="36">
        <f>B8*$C$137</f>
        <v>322200</v>
      </c>
      <c r="E8" s="22" t="s">
        <v>32</v>
      </c>
      <c r="F8" s="13" t="s">
        <v>33</v>
      </c>
    </row>
    <row r="9" spans="1:7" ht="15.75" thickBot="1" x14ac:dyDescent="0.25">
      <c r="A9" s="11">
        <v>21</v>
      </c>
      <c r="B9" s="5">
        <v>1</v>
      </c>
      <c r="C9" s="14" t="s">
        <v>22</v>
      </c>
      <c r="D9" s="37">
        <f>B9*$C$139</f>
        <v>118600</v>
      </c>
      <c r="E9" s="15" t="s">
        <v>13</v>
      </c>
      <c r="F9" s="3" t="s">
        <v>8</v>
      </c>
    </row>
    <row r="10" spans="1:7" ht="15.75" thickBot="1" x14ac:dyDescent="0.25">
      <c r="A10" s="4" t="s">
        <v>9</v>
      </c>
      <c r="B10" s="12">
        <f>SUM(B5:B9)</f>
        <v>8</v>
      </c>
      <c r="C10" s="61"/>
      <c r="D10" s="62"/>
      <c r="E10" s="62"/>
      <c r="F10" s="78"/>
    </row>
    <row r="11" spans="1:7" ht="13.5" thickBot="1" x14ac:dyDescent="0.25"/>
    <row r="12" spans="1:7" ht="16.5" thickBot="1" x14ac:dyDescent="0.25">
      <c r="A12" s="64" t="s">
        <v>10</v>
      </c>
      <c r="B12" s="65"/>
      <c r="C12" s="65"/>
      <c r="D12" s="65"/>
      <c r="E12" s="65"/>
      <c r="F12" s="66"/>
    </row>
    <row r="13" spans="1:7" ht="30.75" thickBot="1" x14ac:dyDescent="0.25">
      <c r="A13" s="1" t="s">
        <v>4</v>
      </c>
      <c r="B13" s="2" t="s">
        <v>5</v>
      </c>
      <c r="C13" s="2" t="s">
        <v>18</v>
      </c>
      <c r="D13" s="32"/>
      <c r="E13" s="2" t="s">
        <v>6</v>
      </c>
      <c r="F13" s="2" t="s">
        <v>7</v>
      </c>
    </row>
    <row r="14" spans="1:7" ht="43.5" thickBot="1" x14ac:dyDescent="0.25">
      <c r="A14" s="19">
        <v>4</v>
      </c>
      <c r="B14" s="10">
        <v>1</v>
      </c>
      <c r="C14" s="17" t="s">
        <v>11</v>
      </c>
      <c r="D14" s="39">
        <f>B14*$C$155</f>
        <v>70700</v>
      </c>
      <c r="E14" s="16" t="s">
        <v>25</v>
      </c>
      <c r="F14" s="6" t="s">
        <v>26</v>
      </c>
    </row>
    <row r="15" spans="1:7" ht="29.25" thickBot="1" x14ac:dyDescent="0.25">
      <c r="A15" s="20">
        <v>17</v>
      </c>
      <c r="B15" s="10">
        <v>1</v>
      </c>
      <c r="C15" s="17" t="s">
        <v>23</v>
      </c>
      <c r="D15" s="39">
        <f>B15*$C$139</f>
        <v>118600</v>
      </c>
      <c r="E15" s="16" t="s">
        <v>13</v>
      </c>
      <c r="F15" s="29" t="s">
        <v>155</v>
      </c>
    </row>
    <row r="16" spans="1:7" ht="15.75" thickBot="1" x14ac:dyDescent="0.25">
      <c r="A16" s="23">
        <v>20</v>
      </c>
      <c r="B16" s="24">
        <v>2</v>
      </c>
      <c r="C16" s="28" t="s">
        <v>23</v>
      </c>
      <c r="D16" s="39">
        <f>B16*$C$139</f>
        <v>237200</v>
      </c>
      <c r="E16" s="16" t="s">
        <v>13</v>
      </c>
      <c r="F16" s="6" t="s">
        <v>27</v>
      </c>
      <c r="G16" s="27"/>
    </row>
    <row r="17" spans="1:7" ht="15.75" thickBot="1" x14ac:dyDescent="0.25">
      <c r="A17" s="19">
        <v>22</v>
      </c>
      <c r="B17" s="10">
        <v>5</v>
      </c>
      <c r="C17" s="17" t="s">
        <v>23</v>
      </c>
      <c r="D17" s="39">
        <f>B17*$C$139</f>
        <v>593000</v>
      </c>
      <c r="E17" s="16" t="s">
        <v>28</v>
      </c>
      <c r="F17" s="6" t="s">
        <v>29</v>
      </c>
    </row>
    <row r="18" spans="1:7" ht="15.75" thickBot="1" x14ac:dyDescent="0.25">
      <c r="A18" s="19">
        <v>18</v>
      </c>
      <c r="B18" s="10">
        <v>2.2000000000000002</v>
      </c>
      <c r="C18" s="17" t="s">
        <v>1</v>
      </c>
      <c r="D18" s="36">
        <f>B18*$C$137</f>
        <v>236280.00000000003</v>
      </c>
      <c r="E18" s="16" t="s">
        <v>30</v>
      </c>
      <c r="F18" s="6" t="s">
        <v>31</v>
      </c>
    </row>
    <row r="19" spans="1:7" ht="29.25" thickBot="1" x14ac:dyDescent="0.25">
      <c r="A19" s="52">
        <v>114</v>
      </c>
      <c r="B19" s="10">
        <v>1</v>
      </c>
      <c r="C19" s="17" t="s">
        <v>38</v>
      </c>
      <c r="D19" s="40">
        <f>B19*$C$138</f>
        <v>121900</v>
      </c>
      <c r="E19" s="53" t="s">
        <v>82</v>
      </c>
      <c r="F19" s="6" t="s">
        <v>185</v>
      </c>
      <c r="G19" s="27"/>
    </row>
    <row r="20" spans="1:7" ht="43.5" thickBot="1" x14ac:dyDescent="0.25">
      <c r="A20" s="19">
        <v>111</v>
      </c>
      <c r="B20" s="10">
        <v>3</v>
      </c>
      <c r="C20" s="17" t="s">
        <v>38</v>
      </c>
      <c r="D20" s="40">
        <f>B20*$C$138</f>
        <v>365700</v>
      </c>
      <c r="E20" s="16" t="s">
        <v>14</v>
      </c>
      <c r="F20" s="6" t="s">
        <v>39</v>
      </c>
    </row>
    <row r="21" spans="1:7" ht="15.75" thickBot="1" x14ac:dyDescent="0.25">
      <c r="A21" s="19">
        <v>2</v>
      </c>
      <c r="B21" s="10">
        <v>1</v>
      </c>
      <c r="C21" s="17" t="s">
        <v>23</v>
      </c>
      <c r="D21" s="40">
        <f>B21*$C$139</f>
        <v>118600</v>
      </c>
      <c r="E21" s="16" t="s">
        <v>43</v>
      </c>
      <c r="F21" s="6" t="s">
        <v>44</v>
      </c>
    </row>
    <row r="22" spans="1:7" ht="15.75" thickBot="1" x14ac:dyDescent="0.25">
      <c r="A22" s="19">
        <v>6</v>
      </c>
      <c r="B22" s="10">
        <v>0.25</v>
      </c>
      <c r="C22" s="17" t="s">
        <v>45</v>
      </c>
      <c r="D22" s="40">
        <f>B22*$C$150</f>
        <v>13175</v>
      </c>
      <c r="E22" s="16" t="s">
        <v>46</v>
      </c>
      <c r="F22" s="6" t="s">
        <v>47</v>
      </c>
    </row>
    <row r="23" spans="1:7" ht="29.25" thickBot="1" x14ac:dyDescent="0.25">
      <c r="A23" s="52">
        <v>27</v>
      </c>
      <c r="B23" s="10">
        <v>1</v>
      </c>
      <c r="C23" s="17" t="s">
        <v>93</v>
      </c>
      <c r="D23" s="40">
        <f>B23*$C$135</f>
        <v>87700</v>
      </c>
      <c r="E23" s="53" t="s">
        <v>48</v>
      </c>
      <c r="F23" s="6" t="s">
        <v>49</v>
      </c>
      <c r="G23" s="27"/>
    </row>
    <row r="24" spans="1:7" ht="57.75" thickBot="1" x14ac:dyDescent="0.25">
      <c r="A24" s="52">
        <v>34</v>
      </c>
      <c r="B24" s="10">
        <v>2.8</v>
      </c>
      <c r="C24" s="17" t="s">
        <v>50</v>
      </c>
      <c r="D24" s="37">
        <f>B24*$C$132</f>
        <v>209720</v>
      </c>
      <c r="E24" s="53" t="s">
        <v>51</v>
      </c>
      <c r="F24" s="6" t="s">
        <v>196</v>
      </c>
      <c r="G24" s="27"/>
    </row>
    <row r="25" spans="1:7" ht="15.75" thickBot="1" x14ac:dyDescent="0.25">
      <c r="A25" s="55">
        <v>2</v>
      </c>
      <c r="B25" s="10">
        <v>1</v>
      </c>
      <c r="C25" s="17" t="s">
        <v>2</v>
      </c>
      <c r="D25" s="37">
        <f>B25*$C$156</f>
        <v>77200</v>
      </c>
      <c r="E25" s="53" t="s">
        <v>198</v>
      </c>
      <c r="F25" s="6" t="s">
        <v>197</v>
      </c>
      <c r="G25" s="27"/>
    </row>
    <row r="26" spans="1:7" ht="15.75" thickBot="1" x14ac:dyDescent="0.25">
      <c r="A26" s="52">
        <v>1</v>
      </c>
      <c r="B26" s="10">
        <v>0.5</v>
      </c>
      <c r="C26" s="17" t="s">
        <v>0</v>
      </c>
      <c r="D26" s="36">
        <f>B26*$C$136</f>
        <v>48450</v>
      </c>
      <c r="E26" s="53" t="s">
        <v>52</v>
      </c>
      <c r="F26" s="6" t="s">
        <v>53</v>
      </c>
      <c r="G26" s="27"/>
    </row>
    <row r="27" spans="1:7" ht="15.75" thickBot="1" x14ac:dyDescent="0.25">
      <c r="A27" s="52">
        <v>1</v>
      </c>
      <c r="B27" s="10">
        <v>0.5</v>
      </c>
      <c r="C27" s="17" t="s">
        <v>193</v>
      </c>
      <c r="D27" s="36">
        <f>B27*$C$154</f>
        <v>31800</v>
      </c>
      <c r="E27" s="53" t="s">
        <v>54</v>
      </c>
      <c r="F27" s="6" t="s">
        <v>55</v>
      </c>
      <c r="G27" s="27"/>
    </row>
    <row r="28" spans="1:7" ht="15.75" thickBot="1" x14ac:dyDescent="0.25">
      <c r="A28" s="52">
        <v>2</v>
      </c>
      <c r="B28" s="10">
        <v>2</v>
      </c>
      <c r="C28" s="17" t="s">
        <v>0</v>
      </c>
      <c r="D28" s="40">
        <f>B28*$C$136</f>
        <v>193800</v>
      </c>
      <c r="E28" s="53" t="s">
        <v>56</v>
      </c>
      <c r="F28" s="6" t="s">
        <v>57</v>
      </c>
      <c r="G28" s="27"/>
    </row>
    <row r="29" spans="1:7" ht="43.5" thickBot="1" x14ac:dyDescent="0.25">
      <c r="A29" s="52">
        <v>7</v>
      </c>
      <c r="B29" s="25">
        <v>1</v>
      </c>
      <c r="C29" s="17" t="s">
        <v>2</v>
      </c>
      <c r="D29" s="40">
        <f>B29*$C$156</f>
        <v>77200</v>
      </c>
      <c r="E29" s="53" t="s">
        <v>58</v>
      </c>
      <c r="F29" s="6" t="s">
        <v>59</v>
      </c>
    </row>
    <row r="30" spans="1:7" ht="43.5" thickBot="1" x14ac:dyDescent="0.25">
      <c r="A30" s="52">
        <v>3</v>
      </c>
      <c r="B30" s="10">
        <v>2</v>
      </c>
      <c r="C30" s="17" t="s">
        <v>171</v>
      </c>
      <c r="D30" s="40">
        <f>B30*$C$148</f>
        <v>96400</v>
      </c>
      <c r="E30" s="53" t="s">
        <v>60</v>
      </c>
      <c r="F30" s="6" t="s">
        <v>61</v>
      </c>
    </row>
    <row r="31" spans="1:7" ht="43.5" thickBot="1" x14ac:dyDescent="0.25">
      <c r="A31" s="52">
        <v>3</v>
      </c>
      <c r="B31" s="10">
        <v>1</v>
      </c>
      <c r="C31" s="17" t="s">
        <v>2</v>
      </c>
      <c r="D31" s="40">
        <f>B31*$C$156</f>
        <v>77200</v>
      </c>
      <c r="E31" s="53" t="s">
        <v>63</v>
      </c>
      <c r="F31" s="6" t="s">
        <v>65</v>
      </c>
      <c r="G31" s="27"/>
    </row>
    <row r="32" spans="1:7" ht="29.25" thickBot="1" x14ac:dyDescent="0.25">
      <c r="A32" s="52">
        <v>3</v>
      </c>
      <c r="B32" s="10">
        <v>1</v>
      </c>
      <c r="C32" s="17" t="s">
        <v>194</v>
      </c>
      <c r="D32" s="40">
        <f>B32*$C$152</f>
        <v>61400</v>
      </c>
      <c r="E32" s="53" t="s">
        <v>63</v>
      </c>
      <c r="F32" s="6" t="s">
        <v>195</v>
      </c>
      <c r="G32" s="27"/>
    </row>
    <row r="33" spans="1:7" ht="43.5" thickBot="1" x14ac:dyDescent="0.25">
      <c r="A33" s="52">
        <v>4</v>
      </c>
      <c r="B33" s="10">
        <v>1</v>
      </c>
      <c r="C33" s="17" t="s">
        <v>62</v>
      </c>
      <c r="D33" s="40">
        <f>B33*$C$157</f>
        <v>86500</v>
      </c>
      <c r="E33" s="53" t="s">
        <v>64</v>
      </c>
      <c r="F33" s="6" t="s">
        <v>66</v>
      </c>
    </row>
    <row r="34" spans="1:7" ht="43.5" thickBot="1" x14ac:dyDescent="0.25">
      <c r="A34" s="52">
        <v>8</v>
      </c>
      <c r="B34" s="10">
        <v>0.5</v>
      </c>
      <c r="C34" s="17" t="s">
        <v>2</v>
      </c>
      <c r="D34" s="40">
        <f>B34*$C$156</f>
        <v>38600</v>
      </c>
      <c r="E34" s="53" t="s">
        <v>181</v>
      </c>
      <c r="F34" s="6" t="s">
        <v>183</v>
      </c>
    </row>
    <row r="35" spans="1:7" ht="29.25" thickBot="1" x14ac:dyDescent="0.25">
      <c r="A35" s="52">
        <v>8</v>
      </c>
      <c r="B35" s="10">
        <v>0.5</v>
      </c>
      <c r="C35" s="17" t="s">
        <v>2</v>
      </c>
      <c r="D35" s="40">
        <f>B35*$C$156</f>
        <v>38600</v>
      </c>
      <c r="E35" s="53" t="s">
        <v>182</v>
      </c>
      <c r="F35" s="6" t="s">
        <v>184</v>
      </c>
    </row>
    <row r="36" spans="1:7" ht="15.75" thickBot="1" x14ac:dyDescent="0.25">
      <c r="A36" s="4" t="s">
        <v>9</v>
      </c>
      <c r="B36" s="12">
        <f>SUM(B14:B35)</f>
        <v>31.25</v>
      </c>
      <c r="C36" s="61"/>
      <c r="D36" s="62"/>
      <c r="E36" s="62"/>
      <c r="F36" s="63"/>
    </row>
    <row r="37" spans="1:7" ht="13.5" thickBot="1" x14ac:dyDescent="0.25"/>
    <row r="38" spans="1:7" ht="16.5" thickBot="1" x14ac:dyDescent="0.25">
      <c r="A38" s="64" t="s">
        <v>12</v>
      </c>
      <c r="B38" s="65"/>
      <c r="C38" s="65"/>
      <c r="D38" s="65"/>
      <c r="E38" s="65"/>
      <c r="F38" s="66"/>
    </row>
    <row r="39" spans="1:7" ht="30" x14ac:dyDescent="0.2">
      <c r="A39" s="1" t="s">
        <v>4</v>
      </c>
      <c r="B39" s="2" t="s">
        <v>5</v>
      </c>
      <c r="C39" s="2" t="s">
        <v>18</v>
      </c>
      <c r="D39" s="32"/>
      <c r="E39" s="2" t="s">
        <v>6</v>
      </c>
      <c r="F39" s="2" t="s">
        <v>7</v>
      </c>
    </row>
    <row r="40" spans="1:7" ht="43.5" thickBot="1" x14ac:dyDescent="0.25">
      <c r="A40" s="26">
        <v>25</v>
      </c>
      <c r="B40" s="10">
        <v>1</v>
      </c>
      <c r="C40" s="17" t="s">
        <v>179</v>
      </c>
      <c r="D40" s="40">
        <f>B40*$C$133</f>
        <v>82300</v>
      </c>
      <c r="E40" s="16" t="s">
        <v>36</v>
      </c>
      <c r="F40" s="6" t="s">
        <v>35</v>
      </c>
    </row>
    <row r="41" spans="1:7" ht="29.25" thickBot="1" x14ac:dyDescent="0.25">
      <c r="A41" s="26">
        <v>26</v>
      </c>
      <c r="B41" s="10">
        <v>1</v>
      </c>
      <c r="C41" s="17" t="s">
        <v>1</v>
      </c>
      <c r="D41" s="36">
        <f>B41*$C$137</f>
        <v>107400</v>
      </c>
      <c r="E41" s="16" t="s">
        <v>36</v>
      </c>
      <c r="F41" s="6" t="s">
        <v>37</v>
      </c>
    </row>
    <row r="42" spans="1:7" ht="15.75" thickBot="1" x14ac:dyDescent="0.25">
      <c r="A42" s="26">
        <v>27</v>
      </c>
      <c r="B42" s="10">
        <v>1</v>
      </c>
      <c r="C42" s="17" t="s">
        <v>1</v>
      </c>
      <c r="D42" s="36">
        <f>B42*$C$137</f>
        <v>107400</v>
      </c>
      <c r="E42" s="16" t="s">
        <v>69</v>
      </c>
      <c r="F42" s="6" t="s">
        <v>70</v>
      </c>
    </row>
    <row r="43" spans="1:7" ht="15.75" thickBot="1" x14ac:dyDescent="0.25">
      <c r="A43" s="26">
        <v>28</v>
      </c>
      <c r="B43" s="10">
        <v>1</v>
      </c>
      <c r="C43" s="17" t="s">
        <v>1</v>
      </c>
      <c r="D43" s="36">
        <f>B43*$C$137</f>
        <v>107400</v>
      </c>
      <c r="E43" s="16" t="s">
        <v>69</v>
      </c>
      <c r="F43" s="6" t="s">
        <v>71</v>
      </c>
    </row>
    <row r="44" spans="1:7" ht="15.75" thickBot="1" x14ac:dyDescent="0.25">
      <c r="A44" s="26">
        <v>29</v>
      </c>
      <c r="B44" s="10">
        <v>1</v>
      </c>
      <c r="C44" s="17" t="s">
        <v>1</v>
      </c>
      <c r="D44" s="36">
        <f>B44*$C$137</f>
        <v>107400</v>
      </c>
      <c r="E44" s="16" t="s">
        <v>69</v>
      </c>
      <c r="F44" s="6" t="s">
        <v>72</v>
      </c>
    </row>
    <row r="45" spans="1:7" ht="15.75" thickBot="1" x14ac:dyDescent="0.25">
      <c r="A45" s="26">
        <v>30</v>
      </c>
      <c r="B45" s="10">
        <v>1</v>
      </c>
      <c r="C45" s="17" t="s">
        <v>157</v>
      </c>
      <c r="D45" s="40">
        <f>B45*$C$138</f>
        <v>121900</v>
      </c>
      <c r="E45" s="16" t="s">
        <v>69</v>
      </c>
      <c r="F45" s="6" t="s">
        <v>73</v>
      </c>
    </row>
    <row r="46" spans="1:7" ht="29.25" thickBot="1" x14ac:dyDescent="0.25">
      <c r="A46" s="26">
        <v>32</v>
      </c>
      <c r="B46" s="10">
        <v>1</v>
      </c>
      <c r="C46" s="17" t="s">
        <v>157</v>
      </c>
      <c r="D46" s="40">
        <f>B46*$C$138</f>
        <v>121900</v>
      </c>
      <c r="E46" s="16" t="s">
        <v>15</v>
      </c>
      <c r="F46" s="6" t="s">
        <v>94</v>
      </c>
      <c r="G46" s="27"/>
    </row>
    <row r="47" spans="1:7" ht="43.5" thickBot="1" x14ac:dyDescent="0.25">
      <c r="A47" s="26">
        <v>33</v>
      </c>
      <c r="B47" s="10">
        <v>1</v>
      </c>
      <c r="C47" s="17" t="s">
        <v>157</v>
      </c>
      <c r="D47" s="40">
        <f>B47*$C$138</f>
        <v>121900</v>
      </c>
      <c r="E47" s="16" t="s">
        <v>74</v>
      </c>
      <c r="F47" s="6" t="s">
        <v>95</v>
      </c>
    </row>
    <row r="48" spans="1:7" ht="43.5" thickBot="1" x14ac:dyDescent="0.25">
      <c r="A48" s="26">
        <v>34</v>
      </c>
      <c r="B48" s="10">
        <v>1</v>
      </c>
      <c r="C48" s="17" t="s">
        <v>157</v>
      </c>
      <c r="D48" s="40">
        <f>B48*$C$138</f>
        <v>121900</v>
      </c>
      <c r="E48" s="16" t="s">
        <v>74</v>
      </c>
      <c r="F48" s="6" t="s">
        <v>96</v>
      </c>
    </row>
    <row r="49" spans="1:7" ht="57.75" thickBot="1" x14ac:dyDescent="0.25">
      <c r="A49" s="26">
        <v>35</v>
      </c>
      <c r="B49" s="10">
        <v>1</v>
      </c>
      <c r="C49" s="17" t="s">
        <v>157</v>
      </c>
      <c r="D49" s="40">
        <f>B49*$C$138</f>
        <v>121900</v>
      </c>
      <c r="E49" s="16" t="s">
        <v>74</v>
      </c>
      <c r="F49" s="6" t="s">
        <v>97</v>
      </c>
    </row>
    <row r="50" spans="1:7" ht="29.25" thickBot="1" x14ac:dyDescent="0.25">
      <c r="A50" s="26">
        <v>36</v>
      </c>
      <c r="B50" s="10">
        <v>1</v>
      </c>
      <c r="C50" s="17" t="s">
        <v>1</v>
      </c>
      <c r="D50" s="36">
        <f>B50*$C$137</f>
        <v>107400</v>
      </c>
      <c r="E50" s="16" t="s">
        <v>75</v>
      </c>
      <c r="F50" s="6" t="s">
        <v>98</v>
      </c>
    </row>
    <row r="51" spans="1:7" ht="29.25" thickBot="1" x14ac:dyDescent="0.25">
      <c r="A51" s="26">
        <v>37</v>
      </c>
      <c r="B51" s="10">
        <v>1</v>
      </c>
      <c r="C51" s="17" t="s">
        <v>1</v>
      </c>
      <c r="D51" s="36">
        <f>B51*$C$137</f>
        <v>107400</v>
      </c>
      <c r="E51" s="16" t="s">
        <v>75</v>
      </c>
      <c r="F51" s="6" t="s">
        <v>99</v>
      </c>
    </row>
    <row r="52" spans="1:7" ht="43.5" thickBot="1" x14ac:dyDescent="0.25">
      <c r="A52" s="26">
        <v>38</v>
      </c>
      <c r="B52" s="10">
        <v>1</v>
      </c>
      <c r="C52" s="17" t="s">
        <v>1</v>
      </c>
      <c r="D52" s="36">
        <f>B52*$C$137</f>
        <v>107400</v>
      </c>
      <c r="E52" s="16" t="s">
        <v>75</v>
      </c>
      <c r="F52" s="6" t="s">
        <v>100</v>
      </c>
    </row>
    <row r="53" spans="1:7" ht="29.25" thickBot="1" x14ac:dyDescent="0.25">
      <c r="A53" s="26">
        <v>39</v>
      </c>
      <c r="B53" s="10">
        <v>1</v>
      </c>
      <c r="C53" s="17" t="s">
        <v>1</v>
      </c>
      <c r="D53" s="36">
        <f>B53*$C$137</f>
        <v>107400</v>
      </c>
      <c r="E53" s="16" t="s">
        <v>75</v>
      </c>
      <c r="F53" s="6" t="s">
        <v>101</v>
      </c>
    </row>
    <row r="54" spans="1:7" ht="43.5" thickBot="1" x14ac:dyDescent="0.25">
      <c r="A54" s="26">
        <v>40</v>
      </c>
      <c r="B54" s="10">
        <v>2</v>
      </c>
      <c r="C54" s="17" t="s">
        <v>1</v>
      </c>
      <c r="D54" s="36">
        <f>B54*$C$137</f>
        <v>214800</v>
      </c>
      <c r="E54" s="16" t="s">
        <v>75</v>
      </c>
      <c r="F54" s="6" t="s">
        <v>102</v>
      </c>
    </row>
    <row r="55" spans="1:7" ht="29.25" thickBot="1" x14ac:dyDescent="0.25">
      <c r="A55" s="26">
        <v>41</v>
      </c>
      <c r="B55" s="10">
        <v>2</v>
      </c>
      <c r="C55" s="17" t="s">
        <v>92</v>
      </c>
      <c r="D55" s="40">
        <f>B55*$C$158</f>
        <v>174200</v>
      </c>
      <c r="E55" s="16" t="s">
        <v>76</v>
      </c>
      <c r="F55" s="6" t="s">
        <v>103</v>
      </c>
    </row>
    <row r="56" spans="1:7" ht="29.25" thickBot="1" x14ac:dyDescent="0.25">
      <c r="A56" s="26">
        <v>42</v>
      </c>
      <c r="B56" s="10">
        <v>1</v>
      </c>
      <c r="C56" s="17" t="s">
        <v>92</v>
      </c>
      <c r="D56" s="40">
        <f>B56*$C$158</f>
        <v>87100</v>
      </c>
      <c r="E56" s="16" t="s">
        <v>76</v>
      </c>
      <c r="F56" s="6" t="s">
        <v>104</v>
      </c>
    </row>
    <row r="57" spans="1:7" ht="29.25" thickBot="1" x14ac:dyDescent="0.25">
      <c r="A57" s="26">
        <v>43</v>
      </c>
      <c r="B57" s="10">
        <v>1</v>
      </c>
      <c r="C57" s="17" t="s">
        <v>92</v>
      </c>
      <c r="D57" s="40">
        <f>B57*$C$158</f>
        <v>87100</v>
      </c>
      <c r="E57" s="16" t="s">
        <v>76</v>
      </c>
      <c r="F57" s="6" t="s">
        <v>105</v>
      </c>
    </row>
    <row r="58" spans="1:7" ht="15.75" thickBot="1" x14ac:dyDescent="0.25">
      <c r="A58" s="26">
        <v>44</v>
      </c>
      <c r="B58" s="10">
        <v>1</v>
      </c>
      <c r="C58" s="17" t="s">
        <v>157</v>
      </c>
      <c r="D58" s="40">
        <f>B58*$C$138</f>
        <v>121900</v>
      </c>
      <c r="E58" s="16" t="s">
        <v>77</v>
      </c>
      <c r="F58" s="6" t="s">
        <v>106</v>
      </c>
      <c r="G58" s="27"/>
    </row>
    <row r="59" spans="1:7" ht="29.25" thickBot="1" x14ac:dyDescent="0.25">
      <c r="A59" s="26">
        <v>45</v>
      </c>
      <c r="B59" s="10">
        <v>1</v>
      </c>
      <c r="C59" s="17" t="s">
        <v>157</v>
      </c>
      <c r="D59" s="40">
        <f>B59*$C$138</f>
        <v>121900</v>
      </c>
      <c r="E59" s="16" t="s">
        <v>77</v>
      </c>
      <c r="F59" s="6" t="s">
        <v>107</v>
      </c>
    </row>
    <row r="60" spans="1:7" ht="15.75" thickBot="1" x14ac:dyDescent="0.25">
      <c r="A60" s="26">
        <v>46</v>
      </c>
      <c r="B60" s="10">
        <v>1</v>
      </c>
      <c r="C60" s="17" t="s">
        <v>1</v>
      </c>
      <c r="D60" s="36">
        <f>B60*$C$137</f>
        <v>107400</v>
      </c>
      <c r="E60" s="16" t="s">
        <v>77</v>
      </c>
      <c r="F60" s="6" t="s">
        <v>108</v>
      </c>
    </row>
    <row r="61" spans="1:7" ht="29.25" thickBot="1" x14ac:dyDescent="0.25">
      <c r="A61" s="26">
        <v>47</v>
      </c>
      <c r="B61" s="10">
        <v>2</v>
      </c>
      <c r="C61" s="17" t="s">
        <v>157</v>
      </c>
      <c r="D61" s="40">
        <f>B61*$C$138</f>
        <v>243800</v>
      </c>
      <c r="E61" s="16" t="s">
        <v>77</v>
      </c>
      <c r="F61" s="6" t="s">
        <v>109</v>
      </c>
      <c r="G61" s="27"/>
    </row>
    <row r="62" spans="1:7" ht="29.25" thickBot="1" x14ac:dyDescent="0.25">
      <c r="A62" s="26">
        <v>48</v>
      </c>
      <c r="B62" s="10">
        <v>1</v>
      </c>
      <c r="C62" s="17" t="s">
        <v>0</v>
      </c>
      <c r="D62" s="40">
        <f>B62*$C$136</f>
        <v>96900</v>
      </c>
      <c r="E62" s="16" t="s">
        <v>77</v>
      </c>
      <c r="F62" s="6" t="s">
        <v>110</v>
      </c>
    </row>
    <row r="63" spans="1:7" ht="15.75" thickBot="1" x14ac:dyDescent="0.25">
      <c r="A63" s="26">
        <v>49</v>
      </c>
      <c r="B63" s="10">
        <v>1</v>
      </c>
      <c r="C63" s="17" t="s">
        <v>1</v>
      </c>
      <c r="D63" s="36">
        <f>B63*$C$137</f>
        <v>107400</v>
      </c>
      <c r="E63" s="16" t="s">
        <v>77</v>
      </c>
      <c r="F63" s="6" t="s">
        <v>111</v>
      </c>
    </row>
    <row r="64" spans="1:7" ht="15.75" thickBot="1" x14ac:dyDescent="0.25">
      <c r="A64" s="26">
        <v>50</v>
      </c>
      <c r="B64" s="10">
        <v>1</v>
      </c>
      <c r="C64" s="17" t="s">
        <v>157</v>
      </c>
      <c r="D64" s="40">
        <f>B64*$C$138</f>
        <v>121900</v>
      </c>
      <c r="E64" s="16" t="s">
        <v>77</v>
      </c>
      <c r="F64" s="6" t="s">
        <v>112</v>
      </c>
    </row>
    <row r="65" spans="1:7" ht="15.75" thickBot="1" x14ac:dyDescent="0.25">
      <c r="A65" s="26">
        <v>51</v>
      </c>
      <c r="B65" s="10">
        <v>1</v>
      </c>
      <c r="C65" s="17" t="s">
        <v>1</v>
      </c>
      <c r="D65" s="36">
        <f>B65*$C$137</f>
        <v>107400</v>
      </c>
      <c r="E65" s="16" t="s">
        <v>77</v>
      </c>
      <c r="F65" s="6" t="s">
        <v>113</v>
      </c>
    </row>
    <row r="66" spans="1:7" ht="15.75" thickBot="1" x14ac:dyDescent="0.25">
      <c r="A66" s="26">
        <v>52</v>
      </c>
      <c r="B66" s="10">
        <v>1</v>
      </c>
      <c r="C66" s="17" t="s">
        <v>157</v>
      </c>
      <c r="D66" s="40">
        <f>B66*$C$138</f>
        <v>121900</v>
      </c>
      <c r="E66" s="16" t="s">
        <v>78</v>
      </c>
      <c r="F66" s="6" t="s">
        <v>114</v>
      </c>
    </row>
    <row r="67" spans="1:7" ht="15.75" thickBot="1" x14ac:dyDescent="0.25">
      <c r="A67" s="26">
        <v>53</v>
      </c>
      <c r="B67" s="10">
        <v>1</v>
      </c>
      <c r="C67" s="17" t="s">
        <v>1</v>
      </c>
      <c r="D67" s="36">
        <f>B67*$C$137</f>
        <v>107400</v>
      </c>
      <c r="E67" s="16" t="s">
        <v>78</v>
      </c>
      <c r="F67" s="6" t="s">
        <v>115</v>
      </c>
    </row>
    <row r="68" spans="1:7" ht="15.75" thickBot="1" x14ac:dyDescent="0.25">
      <c r="A68" s="26">
        <v>54</v>
      </c>
      <c r="B68" s="10">
        <v>1</v>
      </c>
      <c r="C68" s="17" t="s">
        <v>157</v>
      </c>
      <c r="D68" s="40">
        <f>B68*$C$138</f>
        <v>121900</v>
      </c>
      <c r="E68" s="53" t="s">
        <v>78</v>
      </c>
      <c r="F68" s="6" t="s">
        <v>116</v>
      </c>
      <c r="G68" s="27"/>
    </row>
    <row r="69" spans="1:7" ht="29.25" thickBot="1" x14ac:dyDescent="0.25">
      <c r="A69" s="26">
        <v>55</v>
      </c>
      <c r="B69" s="10">
        <v>1</v>
      </c>
      <c r="C69" s="17" t="s">
        <v>1</v>
      </c>
      <c r="D69" s="36">
        <f>B69*$C$137</f>
        <v>107400</v>
      </c>
      <c r="E69" s="53" t="s">
        <v>78</v>
      </c>
      <c r="F69" s="6" t="s">
        <v>117</v>
      </c>
    </row>
    <row r="70" spans="1:7" ht="43.5" thickBot="1" x14ac:dyDescent="0.25">
      <c r="A70" s="26">
        <v>56</v>
      </c>
      <c r="B70" s="10">
        <v>0.5</v>
      </c>
      <c r="C70" s="17" t="s">
        <v>1</v>
      </c>
      <c r="D70" s="36">
        <f>B70*$C$137</f>
        <v>53700</v>
      </c>
      <c r="E70" s="53" t="s">
        <v>79</v>
      </c>
      <c r="F70" s="6" t="s">
        <v>118</v>
      </c>
      <c r="G70" s="27"/>
    </row>
    <row r="71" spans="1:7" ht="15.75" thickBot="1" x14ac:dyDescent="0.25">
      <c r="A71" s="26">
        <v>57</v>
      </c>
      <c r="B71" s="10">
        <v>1</v>
      </c>
      <c r="C71" s="17" t="s">
        <v>1</v>
      </c>
      <c r="D71" s="36">
        <f>B71*$C$137</f>
        <v>107400</v>
      </c>
      <c r="E71" s="53" t="s">
        <v>79</v>
      </c>
      <c r="F71" s="6" t="s">
        <v>119</v>
      </c>
    </row>
    <row r="72" spans="1:7" ht="29.25" thickBot="1" x14ac:dyDescent="0.25">
      <c r="A72" s="26">
        <v>58</v>
      </c>
      <c r="B72" s="10">
        <v>1</v>
      </c>
      <c r="C72" s="17" t="s">
        <v>157</v>
      </c>
      <c r="D72" s="40">
        <f>B72*$C$138</f>
        <v>121900</v>
      </c>
      <c r="E72" s="53" t="s">
        <v>79</v>
      </c>
      <c r="F72" s="6" t="s">
        <v>120</v>
      </c>
      <c r="G72" s="27"/>
    </row>
    <row r="73" spans="1:7" ht="29.25" thickBot="1" x14ac:dyDescent="0.25">
      <c r="A73" s="26">
        <v>59</v>
      </c>
      <c r="B73" s="10">
        <v>1</v>
      </c>
      <c r="C73" s="17" t="s">
        <v>157</v>
      </c>
      <c r="D73" s="40">
        <f>B73*$C$138</f>
        <v>121900</v>
      </c>
      <c r="E73" s="53" t="s">
        <v>80</v>
      </c>
      <c r="F73" s="6" t="s">
        <v>121</v>
      </c>
    </row>
    <row r="74" spans="1:7" ht="29.25" thickBot="1" x14ac:dyDescent="0.25">
      <c r="A74" s="26">
        <v>60</v>
      </c>
      <c r="B74" s="10">
        <v>1</v>
      </c>
      <c r="C74" s="17" t="s">
        <v>157</v>
      </c>
      <c r="D74" s="40">
        <f>B74*$C$138</f>
        <v>121900</v>
      </c>
      <c r="E74" s="53" t="s">
        <v>80</v>
      </c>
      <c r="F74" s="6" t="s">
        <v>122</v>
      </c>
    </row>
    <row r="75" spans="1:7" ht="29.25" thickBot="1" x14ac:dyDescent="0.25">
      <c r="A75" s="26">
        <v>61</v>
      </c>
      <c r="B75" s="10">
        <v>1</v>
      </c>
      <c r="C75" s="17" t="s">
        <v>1</v>
      </c>
      <c r="D75" s="36">
        <f>B75*$C$137</f>
        <v>107400</v>
      </c>
      <c r="E75" s="16" t="s">
        <v>80</v>
      </c>
      <c r="F75" s="6" t="s">
        <v>123</v>
      </c>
    </row>
    <row r="76" spans="1:7" ht="15.75" thickBot="1" x14ac:dyDescent="0.25">
      <c r="A76" s="26">
        <v>62</v>
      </c>
      <c r="B76" s="10">
        <v>1</v>
      </c>
      <c r="C76" s="17" t="s">
        <v>157</v>
      </c>
      <c r="D76" s="40">
        <f>B76*$C$138</f>
        <v>121900</v>
      </c>
      <c r="E76" s="16" t="s">
        <v>80</v>
      </c>
      <c r="F76" s="6" t="s">
        <v>124</v>
      </c>
    </row>
    <row r="77" spans="1:7" ht="29.25" thickBot="1" x14ac:dyDescent="0.25">
      <c r="A77" s="26">
        <v>63</v>
      </c>
      <c r="B77" s="10">
        <v>1</v>
      </c>
      <c r="C77" s="17" t="s">
        <v>0</v>
      </c>
      <c r="D77" s="40">
        <f>B77*$C$136</f>
        <v>96900</v>
      </c>
      <c r="E77" s="16" t="s">
        <v>81</v>
      </c>
      <c r="F77" s="6" t="s">
        <v>125</v>
      </c>
    </row>
    <row r="78" spans="1:7" ht="29.25" thickBot="1" x14ac:dyDescent="0.25">
      <c r="A78" s="26">
        <v>64</v>
      </c>
      <c r="B78" s="10">
        <v>1</v>
      </c>
      <c r="C78" s="17" t="s">
        <v>0</v>
      </c>
      <c r="D78" s="40">
        <f>B78*$C$136</f>
        <v>96900</v>
      </c>
      <c r="E78" s="16" t="s">
        <v>81</v>
      </c>
      <c r="F78" s="6" t="s">
        <v>126</v>
      </c>
    </row>
    <row r="79" spans="1:7" ht="15.75" thickBot="1" x14ac:dyDescent="0.25">
      <c r="A79" s="26">
        <v>65</v>
      </c>
      <c r="B79" s="10">
        <v>1</v>
      </c>
      <c r="C79" s="17" t="s">
        <v>1</v>
      </c>
      <c r="D79" s="36">
        <f>B79*$C$137</f>
        <v>107400</v>
      </c>
      <c r="E79" s="16" t="s">
        <v>81</v>
      </c>
      <c r="F79" s="6" t="s">
        <v>127</v>
      </c>
    </row>
    <row r="80" spans="1:7" ht="15.75" thickBot="1" x14ac:dyDescent="0.25">
      <c r="A80" s="26">
        <v>66</v>
      </c>
      <c r="B80" s="10">
        <v>1</v>
      </c>
      <c r="C80" s="17" t="s">
        <v>1</v>
      </c>
      <c r="D80" s="36">
        <f>B80*$C$137</f>
        <v>107400</v>
      </c>
      <c r="E80" s="16" t="s">
        <v>81</v>
      </c>
      <c r="F80" s="6" t="s">
        <v>128</v>
      </c>
    </row>
    <row r="81" spans="1:7" ht="15.75" thickBot="1" x14ac:dyDescent="0.25">
      <c r="A81" s="26">
        <v>67</v>
      </c>
      <c r="B81" s="10">
        <v>2</v>
      </c>
      <c r="C81" s="17" t="s">
        <v>1</v>
      </c>
      <c r="D81" s="36">
        <f>B81*$C$137</f>
        <v>214800</v>
      </c>
      <c r="E81" s="16" t="s">
        <v>81</v>
      </c>
      <c r="F81" s="6" t="s">
        <v>129</v>
      </c>
    </row>
    <row r="82" spans="1:7" ht="29.25" thickBot="1" x14ac:dyDescent="0.25">
      <c r="A82" s="26">
        <v>68</v>
      </c>
      <c r="B82" s="10">
        <v>1</v>
      </c>
      <c r="C82" s="17" t="s">
        <v>1</v>
      </c>
      <c r="D82" s="36">
        <f>B82*$C$137</f>
        <v>107400</v>
      </c>
      <c r="E82" s="16" t="s">
        <v>81</v>
      </c>
      <c r="F82" s="6" t="s">
        <v>130</v>
      </c>
    </row>
    <row r="83" spans="1:7" ht="15.75" thickBot="1" x14ac:dyDescent="0.25">
      <c r="A83" s="26">
        <v>69</v>
      </c>
      <c r="B83" s="10">
        <v>1</v>
      </c>
      <c r="C83" s="17" t="s">
        <v>157</v>
      </c>
      <c r="D83" s="40">
        <f>B83*$C$138</f>
        <v>121900</v>
      </c>
      <c r="E83" s="16" t="s">
        <v>82</v>
      </c>
      <c r="F83" s="6" t="s">
        <v>131</v>
      </c>
      <c r="G83" s="27"/>
    </row>
    <row r="84" spans="1:7" ht="15.75" thickBot="1" x14ac:dyDescent="0.25">
      <c r="A84" s="26">
        <v>70</v>
      </c>
      <c r="B84" s="10">
        <v>7</v>
      </c>
      <c r="C84" s="28" t="s">
        <v>0</v>
      </c>
      <c r="D84" s="40">
        <f>B84*$C$136</f>
        <v>678300</v>
      </c>
      <c r="E84" s="16" t="s">
        <v>82</v>
      </c>
      <c r="F84" s="6" t="s">
        <v>132</v>
      </c>
    </row>
    <row r="85" spans="1:7" ht="15.75" thickBot="1" x14ac:dyDescent="0.25">
      <c r="A85" s="26">
        <v>71</v>
      </c>
      <c r="B85" s="10">
        <v>1</v>
      </c>
      <c r="C85" s="17" t="s">
        <v>1</v>
      </c>
      <c r="D85" s="36">
        <f t="shared" ref="D85:D90" si="0">B85*$C$137</f>
        <v>107400</v>
      </c>
      <c r="E85" s="16" t="s">
        <v>83</v>
      </c>
      <c r="F85" s="6" t="s">
        <v>133</v>
      </c>
    </row>
    <row r="86" spans="1:7" ht="15.75" thickBot="1" x14ac:dyDescent="0.25">
      <c r="A86" s="26">
        <v>72</v>
      </c>
      <c r="B86" s="10">
        <v>2</v>
      </c>
      <c r="C86" s="17" t="s">
        <v>1</v>
      </c>
      <c r="D86" s="36">
        <f t="shared" si="0"/>
        <v>214800</v>
      </c>
      <c r="E86" s="16" t="s">
        <v>16</v>
      </c>
      <c r="F86" s="6" t="s">
        <v>134</v>
      </c>
    </row>
    <row r="87" spans="1:7" ht="15.75" thickBot="1" x14ac:dyDescent="0.25">
      <c r="A87" s="26">
        <v>73</v>
      </c>
      <c r="B87" s="10">
        <v>1</v>
      </c>
      <c r="C87" s="17" t="s">
        <v>1</v>
      </c>
      <c r="D87" s="36">
        <f t="shared" si="0"/>
        <v>107400</v>
      </c>
      <c r="E87" s="16" t="s">
        <v>84</v>
      </c>
      <c r="F87" s="6" t="s">
        <v>135</v>
      </c>
    </row>
    <row r="88" spans="1:7" ht="15.75" thickBot="1" x14ac:dyDescent="0.25">
      <c r="A88" s="26">
        <v>74</v>
      </c>
      <c r="B88" s="10">
        <v>2</v>
      </c>
      <c r="C88" s="17" t="s">
        <v>1</v>
      </c>
      <c r="D88" s="36">
        <f t="shared" si="0"/>
        <v>214800</v>
      </c>
      <c r="E88" s="16" t="s">
        <v>84</v>
      </c>
      <c r="F88" s="6" t="s">
        <v>136</v>
      </c>
    </row>
    <row r="89" spans="1:7" ht="15.75" thickBot="1" x14ac:dyDescent="0.25">
      <c r="A89" s="26">
        <v>75</v>
      </c>
      <c r="B89" s="10">
        <v>1</v>
      </c>
      <c r="C89" s="17" t="s">
        <v>1</v>
      </c>
      <c r="D89" s="36">
        <f t="shared" si="0"/>
        <v>107400</v>
      </c>
      <c r="E89" s="16" t="s">
        <v>84</v>
      </c>
      <c r="F89" s="6" t="s">
        <v>137</v>
      </c>
    </row>
    <row r="90" spans="1:7" ht="15.75" thickBot="1" x14ac:dyDescent="0.25">
      <c r="A90" s="26">
        <v>76</v>
      </c>
      <c r="B90" s="10">
        <v>1</v>
      </c>
      <c r="C90" s="17" t="s">
        <v>1</v>
      </c>
      <c r="D90" s="36">
        <f t="shared" si="0"/>
        <v>107400</v>
      </c>
      <c r="E90" s="16" t="s">
        <v>84</v>
      </c>
      <c r="F90" s="6" t="s">
        <v>138</v>
      </c>
    </row>
    <row r="91" spans="1:7" ht="15.75" thickBot="1" x14ac:dyDescent="0.25">
      <c r="A91" s="26">
        <v>77</v>
      </c>
      <c r="B91" s="10">
        <v>1</v>
      </c>
      <c r="C91" s="17" t="s">
        <v>157</v>
      </c>
      <c r="D91" s="40">
        <f>B91*$C$138</f>
        <v>121900</v>
      </c>
      <c r="E91" s="16" t="s">
        <v>84</v>
      </c>
      <c r="F91" s="6" t="s">
        <v>139</v>
      </c>
      <c r="G91" s="27"/>
    </row>
    <row r="92" spans="1:7" ht="29.25" thickBot="1" x14ac:dyDescent="0.25">
      <c r="A92" s="26">
        <v>78</v>
      </c>
      <c r="B92" s="10">
        <v>1</v>
      </c>
      <c r="C92" s="17" t="s">
        <v>1</v>
      </c>
      <c r="D92" s="36">
        <f>B92*$C$137</f>
        <v>107400</v>
      </c>
      <c r="E92" s="16" t="s">
        <v>84</v>
      </c>
      <c r="F92" s="6" t="s">
        <v>140</v>
      </c>
    </row>
    <row r="93" spans="1:7" ht="29.25" thickBot="1" x14ac:dyDescent="0.25">
      <c r="A93" s="26">
        <v>79</v>
      </c>
      <c r="B93" s="10">
        <v>1</v>
      </c>
      <c r="C93" s="17" t="s">
        <v>1</v>
      </c>
      <c r="D93" s="36">
        <f>B93*$C$137</f>
        <v>107400</v>
      </c>
      <c r="E93" s="16" t="s">
        <v>84</v>
      </c>
      <c r="F93" s="6" t="s">
        <v>141</v>
      </c>
    </row>
    <row r="94" spans="1:7" ht="29.25" thickBot="1" x14ac:dyDescent="0.25">
      <c r="A94" s="26">
        <v>81</v>
      </c>
      <c r="B94" s="10">
        <v>1</v>
      </c>
      <c r="C94" s="17" t="s">
        <v>1</v>
      </c>
      <c r="D94" s="36">
        <f>B94*$C$137</f>
        <v>107400</v>
      </c>
      <c r="E94" s="16" t="s">
        <v>85</v>
      </c>
      <c r="F94" s="6" t="s">
        <v>141</v>
      </c>
    </row>
    <row r="95" spans="1:7" ht="15.75" thickBot="1" x14ac:dyDescent="0.25">
      <c r="A95" s="26">
        <v>80</v>
      </c>
      <c r="B95" s="10">
        <v>1</v>
      </c>
      <c r="C95" s="17" t="s">
        <v>1</v>
      </c>
      <c r="D95" s="36">
        <f>B95*$C$137</f>
        <v>107400</v>
      </c>
      <c r="E95" s="16" t="s">
        <v>86</v>
      </c>
      <c r="F95" s="6" t="s">
        <v>142</v>
      </c>
    </row>
    <row r="96" spans="1:7" ht="29.25" thickBot="1" x14ac:dyDescent="0.25">
      <c r="A96" s="26">
        <v>82</v>
      </c>
      <c r="B96" s="10">
        <v>1</v>
      </c>
      <c r="C96" s="17" t="s">
        <v>1</v>
      </c>
      <c r="D96" s="36">
        <f>B96*$C$137</f>
        <v>107400</v>
      </c>
      <c r="E96" s="16" t="s">
        <v>87</v>
      </c>
      <c r="F96" s="6" t="s">
        <v>143</v>
      </c>
    </row>
    <row r="97" spans="1:6" ht="29.25" thickBot="1" x14ac:dyDescent="0.25">
      <c r="A97" s="26">
        <v>83</v>
      </c>
      <c r="B97" s="10">
        <v>1</v>
      </c>
      <c r="C97" s="17" t="s">
        <v>11</v>
      </c>
      <c r="D97" s="40">
        <f>B97*$C$155</f>
        <v>70700</v>
      </c>
      <c r="E97" s="16" t="s">
        <v>88</v>
      </c>
      <c r="F97" s="6" t="s">
        <v>144</v>
      </c>
    </row>
    <row r="98" spans="1:6" ht="15.75" thickBot="1" x14ac:dyDescent="0.25">
      <c r="A98" s="26">
        <v>84</v>
      </c>
      <c r="B98" s="10">
        <v>1</v>
      </c>
      <c r="C98" s="17" t="s">
        <v>93</v>
      </c>
      <c r="D98" s="40">
        <f>B98*$C$135</f>
        <v>87700</v>
      </c>
      <c r="E98" s="16" t="s">
        <v>89</v>
      </c>
      <c r="F98" s="6" t="s">
        <v>145</v>
      </c>
    </row>
    <row r="99" spans="1:6" ht="57.75" thickBot="1" x14ac:dyDescent="0.25">
      <c r="A99" s="26">
        <v>85</v>
      </c>
      <c r="B99" s="10">
        <v>2</v>
      </c>
      <c r="C99" s="17" t="s">
        <v>1</v>
      </c>
      <c r="D99" s="36">
        <f>B99*$C$137</f>
        <v>214800</v>
      </c>
      <c r="E99" s="16" t="s">
        <v>90</v>
      </c>
      <c r="F99" s="6" t="s">
        <v>146</v>
      </c>
    </row>
    <row r="100" spans="1:6" ht="57.75" thickBot="1" x14ac:dyDescent="0.25">
      <c r="A100" s="26">
        <v>86</v>
      </c>
      <c r="B100" s="10">
        <v>1</v>
      </c>
      <c r="C100" s="17" t="s">
        <v>1</v>
      </c>
      <c r="D100" s="36">
        <f>B100*$C$137</f>
        <v>107400</v>
      </c>
      <c r="E100" s="16" t="s">
        <v>90</v>
      </c>
      <c r="F100" s="6" t="s">
        <v>147</v>
      </c>
    </row>
    <row r="101" spans="1:6" ht="57.75" thickBot="1" x14ac:dyDescent="0.25">
      <c r="A101" s="26">
        <v>87</v>
      </c>
      <c r="B101" s="10">
        <v>1</v>
      </c>
      <c r="C101" s="17" t="s">
        <v>1</v>
      </c>
      <c r="D101" s="36">
        <f>B101*$C$137</f>
        <v>107400</v>
      </c>
      <c r="E101" s="16" t="s">
        <v>90</v>
      </c>
      <c r="F101" s="6" t="s">
        <v>148</v>
      </c>
    </row>
    <row r="102" spans="1:6" ht="15.75" thickBot="1" x14ac:dyDescent="0.25">
      <c r="A102" s="26">
        <v>88</v>
      </c>
      <c r="B102" s="10">
        <v>1</v>
      </c>
      <c r="C102" s="17" t="s">
        <v>1</v>
      </c>
      <c r="D102" s="36">
        <f>B102*$C$137</f>
        <v>107400</v>
      </c>
      <c r="E102" s="16" t="s">
        <v>16</v>
      </c>
      <c r="F102" s="6" t="s">
        <v>149</v>
      </c>
    </row>
    <row r="103" spans="1:6" ht="15.75" thickBot="1" x14ac:dyDescent="0.25">
      <c r="A103" s="26">
        <v>89</v>
      </c>
      <c r="B103" s="10">
        <v>1</v>
      </c>
      <c r="C103" s="17" t="s">
        <v>2</v>
      </c>
      <c r="D103" s="40">
        <f>B103*$C$156</f>
        <v>77200</v>
      </c>
      <c r="E103" s="16" t="s">
        <v>17</v>
      </c>
      <c r="F103" s="6" t="s">
        <v>150</v>
      </c>
    </row>
    <row r="104" spans="1:6" ht="15.75" thickBot="1" x14ac:dyDescent="0.25">
      <c r="A104" s="26">
        <v>90</v>
      </c>
      <c r="B104" s="10">
        <v>1</v>
      </c>
      <c r="C104" s="17" t="s">
        <v>62</v>
      </c>
      <c r="D104" s="40">
        <f>B104*$C$157</f>
        <v>86500</v>
      </c>
      <c r="E104" s="16" t="s">
        <v>91</v>
      </c>
      <c r="F104" s="6" t="s">
        <v>151</v>
      </c>
    </row>
    <row r="105" spans="1:6" ht="15.75" thickBot="1" x14ac:dyDescent="0.25">
      <c r="A105" s="26">
        <v>91</v>
      </c>
      <c r="B105" s="10">
        <v>1</v>
      </c>
      <c r="C105" s="17" t="s">
        <v>62</v>
      </c>
      <c r="D105" s="40">
        <f>B105*$C$157</f>
        <v>86500</v>
      </c>
      <c r="E105" s="16" t="s">
        <v>17</v>
      </c>
      <c r="F105" s="6" t="s">
        <v>152</v>
      </c>
    </row>
    <row r="106" spans="1:6" ht="29.25" thickBot="1" x14ac:dyDescent="0.25">
      <c r="A106" s="26">
        <v>92</v>
      </c>
      <c r="B106" s="10">
        <v>1</v>
      </c>
      <c r="C106" s="17" t="s">
        <v>92</v>
      </c>
      <c r="D106" s="40">
        <f>B106*$C$158</f>
        <v>87100</v>
      </c>
      <c r="E106" s="16" t="s">
        <v>17</v>
      </c>
      <c r="F106" s="6" t="s">
        <v>153</v>
      </c>
    </row>
    <row r="107" spans="1:6" ht="15.75" thickBot="1" x14ac:dyDescent="0.25">
      <c r="A107" s="9">
        <v>109</v>
      </c>
      <c r="B107" s="10">
        <v>2</v>
      </c>
      <c r="C107" s="17" t="s">
        <v>0</v>
      </c>
      <c r="D107" s="40">
        <f>B107*$C$136</f>
        <v>193800</v>
      </c>
      <c r="E107" s="16" t="s">
        <v>41</v>
      </c>
      <c r="F107" s="6" t="s">
        <v>42</v>
      </c>
    </row>
    <row r="108" spans="1:6" ht="12.75" customHeight="1" x14ac:dyDescent="0.2">
      <c r="A108" s="67">
        <v>112</v>
      </c>
      <c r="B108" s="69">
        <v>5</v>
      </c>
      <c r="C108" s="67" t="s">
        <v>157</v>
      </c>
      <c r="D108" s="86">
        <f>B108*$C$138</f>
        <v>609500</v>
      </c>
      <c r="E108" s="83" t="s">
        <v>14</v>
      </c>
      <c r="F108" s="79" t="s">
        <v>40</v>
      </c>
    </row>
    <row r="109" spans="1:6" ht="13.5" customHeight="1" thickBot="1" x14ac:dyDescent="0.25">
      <c r="A109" s="81"/>
      <c r="B109" s="82"/>
      <c r="C109" s="81"/>
      <c r="D109" s="87"/>
      <c r="E109" s="84"/>
      <c r="F109" s="85"/>
    </row>
    <row r="110" spans="1:6" ht="43.5" thickBot="1" x14ac:dyDescent="0.25">
      <c r="A110" s="52">
        <v>13</v>
      </c>
      <c r="B110" s="10">
        <v>1</v>
      </c>
      <c r="C110" s="17" t="s">
        <v>62</v>
      </c>
      <c r="D110" s="40">
        <f>B110*$C$157</f>
        <v>86500</v>
      </c>
      <c r="E110" s="53" t="s">
        <v>67</v>
      </c>
      <c r="F110" s="6" t="s">
        <v>68</v>
      </c>
    </row>
    <row r="111" spans="1:6" ht="15.75" customHeight="1" thickBot="1" x14ac:dyDescent="0.25">
      <c r="A111" s="7" t="s">
        <v>9</v>
      </c>
      <c r="B111" s="8">
        <f>SUM(B40:B110)</f>
        <v>87.5</v>
      </c>
      <c r="C111" s="75"/>
      <c r="D111" s="76"/>
      <c r="E111" s="76"/>
      <c r="F111" s="77"/>
    </row>
    <row r="112" spans="1:6" ht="15.75" customHeight="1" thickBot="1" x14ac:dyDescent="0.25">
      <c r="A112" s="7" t="s">
        <v>20</v>
      </c>
      <c r="B112" s="8">
        <f>B111+B36+B10</f>
        <v>126.75</v>
      </c>
      <c r="C112" s="75" t="s">
        <v>21</v>
      </c>
      <c r="D112" s="76"/>
      <c r="E112" s="76"/>
      <c r="F112" s="77"/>
    </row>
    <row r="113" spans="1:4" x14ac:dyDescent="0.2">
      <c r="A113" s="54" t="s">
        <v>200</v>
      </c>
    </row>
    <row r="115" spans="1:4" hidden="1" x14ac:dyDescent="0.2"/>
    <row r="116" spans="1:4" hidden="1" x14ac:dyDescent="0.2">
      <c r="D116" s="38">
        <f>SUM(D6:D9)</f>
        <v>870400</v>
      </c>
    </row>
    <row r="117" spans="1:4" hidden="1" x14ac:dyDescent="0.2">
      <c r="D117" s="38">
        <f>SUM(D14:D35)</f>
        <v>2999725</v>
      </c>
    </row>
    <row r="118" spans="1:4" ht="13.5" hidden="1" thickBot="1" x14ac:dyDescent="0.25">
      <c r="D118" s="41">
        <f>SUM(D40:D110)</f>
        <v>9329100</v>
      </c>
    </row>
    <row r="119" spans="1:4" ht="13.5" hidden="1" thickTop="1" x14ac:dyDescent="0.2">
      <c r="D119" s="38">
        <f>SUM(D116:D118)</f>
        <v>13199225</v>
      </c>
    </row>
    <row r="123" spans="1:4" hidden="1" x14ac:dyDescent="0.2"/>
    <row r="124" spans="1:4" hidden="1" x14ac:dyDescent="0.2"/>
    <row r="125" spans="1:4" hidden="1" x14ac:dyDescent="0.2">
      <c r="A125" t="s">
        <v>158</v>
      </c>
    </row>
    <row r="126" spans="1:4" hidden="1" x14ac:dyDescent="0.2">
      <c r="A126" t="s">
        <v>159</v>
      </c>
    </row>
    <row r="127" spans="1:4" hidden="1" x14ac:dyDescent="0.2">
      <c r="A127" t="s">
        <v>160</v>
      </c>
    </row>
    <row r="128" spans="1:4" hidden="1" x14ac:dyDescent="0.2"/>
    <row r="129" spans="1:3" hidden="1" x14ac:dyDescent="0.2">
      <c r="A129" t="s">
        <v>161</v>
      </c>
      <c r="C129" s="30">
        <v>67200</v>
      </c>
    </row>
    <row r="130" spans="1:3" hidden="1" x14ac:dyDescent="0.2">
      <c r="A130" t="s">
        <v>162</v>
      </c>
      <c r="C130" s="30">
        <v>61400</v>
      </c>
    </row>
    <row r="131" spans="1:3" hidden="1" x14ac:dyDescent="0.2">
      <c r="A131" t="s">
        <v>163</v>
      </c>
      <c r="C131" s="30">
        <v>71200</v>
      </c>
    </row>
    <row r="132" spans="1:3" hidden="1" x14ac:dyDescent="0.2">
      <c r="A132" t="s">
        <v>50</v>
      </c>
      <c r="C132" s="30">
        <v>74900</v>
      </c>
    </row>
    <row r="133" spans="1:3" hidden="1" x14ac:dyDescent="0.2">
      <c r="A133" t="s">
        <v>164</v>
      </c>
      <c r="C133" s="30">
        <v>82300</v>
      </c>
    </row>
    <row r="134" spans="1:3" hidden="1" x14ac:dyDescent="0.2">
      <c r="A134" t="s">
        <v>180</v>
      </c>
      <c r="C134" s="30">
        <v>68900</v>
      </c>
    </row>
    <row r="135" spans="1:3" hidden="1" x14ac:dyDescent="0.2">
      <c r="A135" t="s">
        <v>93</v>
      </c>
      <c r="C135" s="30">
        <v>87700</v>
      </c>
    </row>
    <row r="136" spans="1:3" hidden="1" x14ac:dyDescent="0.2">
      <c r="A136" t="s">
        <v>0</v>
      </c>
      <c r="C136" s="30">
        <v>96900</v>
      </c>
    </row>
    <row r="137" spans="1:3" hidden="1" x14ac:dyDescent="0.2">
      <c r="A137" t="s">
        <v>1</v>
      </c>
      <c r="C137" s="30">
        <v>107400</v>
      </c>
    </row>
    <row r="138" spans="1:3" hidden="1" x14ac:dyDescent="0.2">
      <c r="A138" t="s">
        <v>165</v>
      </c>
      <c r="C138" s="30">
        <v>121900</v>
      </c>
    </row>
    <row r="139" spans="1:3" hidden="1" x14ac:dyDescent="0.2">
      <c r="A139" t="s">
        <v>166</v>
      </c>
      <c r="C139" s="30">
        <v>118600</v>
      </c>
    </row>
    <row r="140" spans="1:3" hidden="1" x14ac:dyDescent="0.2">
      <c r="A140" t="s">
        <v>167</v>
      </c>
      <c r="C140" s="30">
        <v>131700</v>
      </c>
    </row>
    <row r="141" spans="1:3" hidden="1" x14ac:dyDescent="0.2">
      <c r="A141" t="s">
        <v>168</v>
      </c>
      <c r="C141" s="30">
        <v>150100</v>
      </c>
    </row>
    <row r="142" spans="1:3" hidden="1" x14ac:dyDescent="0.2">
      <c r="A142" t="s">
        <v>169</v>
      </c>
      <c r="C142" s="30">
        <v>167300</v>
      </c>
    </row>
    <row r="143" spans="1:3" hidden="1" x14ac:dyDescent="0.2"/>
    <row r="144" spans="1:3" hidden="1" x14ac:dyDescent="0.2">
      <c r="A144" t="s">
        <v>158</v>
      </c>
    </row>
    <row r="145" spans="1:3" hidden="1" x14ac:dyDescent="0.2">
      <c r="A145" t="s">
        <v>159</v>
      </c>
    </row>
    <row r="146" spans="1:3" hidden="1" x14ac:dyDescent="0.2">
      <c r="A146" t="s">
        <v>170</v>
      </c>
    </row>
    <row r="147" spans="1:3" hidden="1" x14ac:dyDescent="0.2"/>
    <row r="148" spans="1:3" hidden="1" x14ac:dyDescent="0.2">
      <c r="A148" t="s">
        <v>171</v>
      </c>
      <c r="C148" s="30">
        <v>48200</v>
      </c>
    </row>
    <row r="149" spans="1:3" hidden="1" x14ac:dyDescent="0.2">
      <c r="A149" t="s">
        <v>172</v>
      </c>
      <c r="C149" s="30">
        <v>50600</v>
      </c>
    </row>
    <row r="150" spans="1:3" hidden="1" x14ac:dyDescent="0.2">
      <c r="A150" t="s">
        <v>45</v>
      </c>
      <c r="C150" s="30">
        <v>52700</v>
      </c>
    </row>
    <row r="151" spans="1:3" hidden="1" x14ac:dyDescent="0.2">
      <c r="A151" t="s">
        <v>173</v>
      </c>
      <c r="C151" s="30">
        <v>54000</v>
      </c>
    </row>
    <row r="152" spans="1:3" hidden="1" x14ac:dyDescent="0.2">
      <c r="A152" t="s">
        <v>174</v>
      </c>
      <c r="C152" s="30">
        <v>61400</v>
      </c>
    </row>
    <row r="153" spans="1:3" hidden="1" x14ac:dyDescent="0.2">
      <c r="A153" t="s">
        <v>175</v>
      </c>
      <c r="C153" s="30">
        <v>66500</v>
      </c>
    </row>
    <row r="154" spans="1:3" hidden="1" x14ac:dyDescent="0.2">
      <c r="A154" t="s">
        <v>176</v>
      </c>
      <c r="C154" s="30">
        <v>63600</v>
      </c>
    </row>
    <row r="155" spans="1:3" hidden="1" x14ac:dyDescent="0.2">
      <c r="A155" t="s">
        <v>11</v>
      </c>
      <c r="C155" s="30">
        <v>70700</v>
      </c>
    </row>
    <row r="156" spans="1:3" hidden="1" x14ac:dyDescent="0.2">
      <c r="A156" t="s">
        <v>2</v>
      </c>
      <c r="C156" s="30">
        <v>77200</v>
      </c>
    </row>
    <row r="157" spans="1:3" hidden="1" x14ac:dyDescent="0.2">
      <c r="A157" t="s">
        <v>62</v>
      </c>
      <c r="C157" s="30">
        <v>86500</v>
      </c>
    </row>
    <row r="158" spans="1:3" hidden="1" x14ac:dyDescent="0.2">
      <c r="A158" t="s">
        <v>92</v>
      </c>
      <c r="C158" s="30">
        <v>87100</v>
      </c>
    </row>
    <row r="159" spans="1:3" hidden="1" x14ac:dyDescent="0.2">
      <c r="A159" t="s">
        <v>177</v>
      </c>
      <c r="C159" s="30">
        <v>95400</v>
      </c>
    </row>
    <row r="160" spans="1:3" hidden="1" x14ac:dyDescent="0.2">
      <c r="A160" t="s">
        <v>178</v>
      </c>
      <c r="C160" s="30">
        <v>109900</v>
      </c>
    </row>
    <row r="161" spans="3:3" hidden="1" x14ac:dyDescent="0.2">
      <c r="C161" s="30"/>
    </row>
  </sheetData>
  <mergeCells count="20">
    <mergeCell ref="C112:F112"/>
    <mergeCell ref="C111:F111"/>
    <mergeCell ref="A12:F12"/>
    <mergeCell ref="C10:F10"/>
    <mergeCell ref="F5:F7"/>
    <mergeCell ref="A38:F38"/>
    <mergeCell ref="A108:A109"/>
    <mergeCell ref="B108:B109"/>
    <mergeCell ref="C108:C109"/>
    <mergeCell ref="E108:E109"/>
    <mergeCell ref="F108:F109"/>
    <mergeCell ref="D108:D109"/>
    <mergeCell ref="A1:F1"/>
    <mergeCell ref="A2:F2"/>
    <mergeCell ref="C36:F36"/>
    <mergeCell ref="A3:F3"/>
    <mergeCell ref="A5:A7"/>
    <mergeCell ref="B5:B7"/>
    <mergeCell ref="C5:C7"/>
    <mergeCell ref="E5:E7"/>
  </mergeCells>
  <pageMargins left="0.70866141732283472" right="0.31496062992125984" top="0.74803149606299213" bottom="0.6692913385826772" header="0.31496062992125984" footer="0.31496062992125984"/>
  <pageSetup paperSize="9" scale="51" fitToHeight="2" orientation="portrait" r:id="rId1"/>
  <headerFooter>
    <oddHeader>&amp;C&amp;F - &amp;A&amp;RSeite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7" workbookViewId="0">
      <selection activeCell="C59" sqref="C59:C60"/>
    </sheetView>
  </sheetViews>
  <sheetFormatPr baseColWidth="10" defaultRowHeight="12.75" x14ac:dyDescent="0.2"/>
  <cols>
    <col min="1" max="1" width="13.5703125" bestFit="1" customWidth="1"/>
    <col min="2" max="2" width="10.42578125" customWidth="1"/>
  </cols>
  <sheetData>
    <row r="1" spans="1:6" hidden="1" x14ac:dyDescent="0.2">
      <c r="A1" s="90" t="s">
        <v>186</v>
      </c>
      <c r="B1" s="42">
        <v>2022</v>
      </c>
      <c r="C1" s="42">
        <v>2023</v>
      </c>
      <c r="D1" s="42">
        <v>2024</v>
      </c>
      <c r="E1" s="42">
        <v>2025</v>
      </c>
      <c r="F1" s="42">
        <v>2026</v>
      </c>
    </row>
    <row r="2" spans="1:6" ht="13.5" hidden="1" thickBot="1" x14ac:dyDescent="0.25">
      <c r="A2" s="91"/>
      <c r="B2" s="43" t="s">
        <v>187</v>
      </c>
      <c r="C2" s="43" t="s">
        <v>187</v>
      </c>
      <c r="D2" s="43" t="s">
        <v>187</v>
      </c>
      <c r="E2" s="43" t="s">
        <v>187</v>
      </c>
      <c r="F2" s="43" t="s">
        <v>187</v>
      </c>
    </row>
    <row r="3" spans="1:6" ht="25.5" hidden="1" x14ac:dyDescent="0.2">
      <c r="A3" s="44" t="s">
        <v>188</v>
      </c>
      <c r="B3" s="88">
        <f>A4*0.5/1000</f>
        <v>6599.6125000000002</v>
      </c>
      <c r="C3" s="88">
        <f>A4*0.75/1000</f>
        <v>9899.4187500000007</v>
      </c>
      <c r="D3" s="88">
        <f>A4/1000</f>
        <v>13199.225</v>
      </c>
      <c r="E3" s="88">
        <f>A4/1000</f>
        <v>13199.225</v>
      </c>
      <c r="F3" s="88">
        <f>A4/1000</f>
        <v>13199.225</v>
      </c>
    </row>
    <row r="4" spans="1:6" ht="13.5" hidden="1" thickBot="1" x14ac:dyDescent="0.25">
      <c r="A4" s="45">
        <f>'Stellen Digital MoveS'!D119</f>
        <v>13199225</v>
      </c>
      <c r="B4" s="89"/>
      <c r="C4" s="89"/>
      <c r="D4" s="89"/>
      <c r="E4" s="89"/>
      <c r="F4" s="89"/>
    </row>
    <row r="5" spans="1:6" ht="51.75" hidden="1" thickBot="1" x14ac:dyDescent="0.25">
      <c r="A5" s="46" t="s">
        <v>201</v>
      </c>
      <c r="B5" s="50">
        <f>A6*0.5/1000</f>
        <v>158.4375</v>
      </c>
      <c r="C5" s="50">
        <f>A6*0.25/1000</f>
        <v>79.21875</v>
      </c>
      <c r="D5" s="50">
        <f>A6*0.25/1000</f>
        <v>79.21875</v>
      </c>
      <c r="E5" s="50"/>
      <c r="F5" s="50"/>
    </row>
    <row r="6" spans="1:6" ht="13.5" hidden="1" thickBot="1" x14ac:dyDescent="0.25">
      <c r="A6" s="49">
        <f>'Stellen Digital MoveS'!$B$112*2500</f>
        <v>316875</v>
      </c>
      <c r="B6" s="47"/>
      <c r="C6" s="47"/>
      <c r="D6" s="47"/>
      <c r="E6" s="47"/>
      <c r="F6" s="47"/>
    </row>
    <row r="7" spans="1:6" ht="38.25" hidden="1" x14ac:dyDescent="0.2">
      <c r="A7" s="44" t="s">
        <v>189</v>
      </c>
      <c r="B7" s="92">
        <f>A9*0.5/1000</f>
        <v>34.352499999999999</v>
      </c>
      <c r="C7" s="92">
        <f>A9*0.75/1000</f>
        <v>51.528750000000002</v>
      </c>
      <c r="D7" s="92">
        <f>$A$9/1000</f>
        <v>68.704999999999998</v>
      </c>
      <c r="E7" s="92">
        <f t="shared" ref="E7:F7" si="0">$A$9/1000</f>
        <v>68.704999999999998</v>
      </c>
      <c r="F7" s="92">
        <f t="shared" si="0"/>
        <v>68.704999999999998</v>
      </c>
    </row>
    <row r="8" spans="1:6" ht="39" hidden="1" thickBot="1" x14ac:dyDescent="0.25">
      <c r="A8" s="46" t="s">
        <v>203</v>
      </c>
      <c r="B8" s="93"/>
      <c r="C8" s="93"/>
      <c r="D8" s="93"/>
      <c r="E8" s="93"/>
      <c r="F8" s="93"/>
    </row>
    <row r="9" spans="1:6" ht="13.5" hidden="1" thickBot="1" x14ac:dyDescent="0.25">
      <c r="A9" s="49">
        <f>500*1.3*105.7</f>
        <v>68705</v>
      </c>
      <c r="B9" s="51"/>
      <c r="C9" s="51"/>
      <c r="D9" s="51"/>
      <c r="E9" s="51"/>
      <c r="F9" s="51"/>
    </row>
    <row r="10" spans="1:6" ht="25.5" hidden="1" x14ac:dyDescent="0.2">
      <c r="A10" s="44" t="s">
        <v>190</v>
      </c>
      <c r="B10" s="94">
        <f>A12*0.5/1000</f>
        <v>158.4375</v>
      </c>
      <c r="C10" s="94">
        <f>A12*0.25/1000</f>
        <v>79.21875</v>
      </c>
      <c r="D10" s="94">
        <f>A12*0.25/1000</f>
        <v>79.21875</v>
      </c>
      <c r="E10" s="96"/>
      <c r="F10" s="96"/>
    </row>
    <row r="11" spans="1:6" ht="26.25" hidden="1" thickBot="1" x14ac:dyDescent="0.25">
      <c r="A11" s="46" t="s">
        <v>202</v>
      </c>
      <c r="B11" s="95"/>
      <c r="C11" s="95"/>
      <c r="D11" s="95"/>
      <c r="E11" s="97"/>
      <c r="F11" s="97"/>
    </row>
    <row r="12" spans="1:6" ht="13.5" hidden="1" thickBot="1" x14ac:dyDescent="0.25">
      <c r="A12" s="49">
        <f>2500*'Stellen Digital MoveS'!$B$112</f>
        <v>316875</v>
      </c>
      <c r="B12" s="51"/>
      <c r="C12" s="51"/>
      <c r="D12" s="51"/>
      <c r="E12" s="51"/>
      <c r="F12" s="51"/>
    </row>
    <row r="13" spans="1:6" ht="25.5" hidden="1" x14ac:dyDescent="0.2">
      <c r="A13" s="44" t="s">
        <v>191</v>
      </c>
      <c r="B13" s="94">
        <f>A15*0.5/1000</f>
        <v>100.625</v>
      </c>
      <c r="C13" s="94">
        <f>A15*0.75/1000</f>
        <v>150.9375</v>
      </c>
      <c r="D13" s="94">
        <f>A15/1000</f>
        <v>201.25</v>
      </c>
      <c r="E13" s="94">
        <f>A15/1000</f>
        <v>201.25</v>
      </c>
      <c r="F13" s="94">
        <f>A15/1000</f>
        <v>201.25</v>
      </c>
    </row>
    <row r="14" spans="1:6" ht="26.25" hidden="1" thickBot="1" x14ac:dyDescent="0.25">
      <c r="A14" s="46" t="s">
        <v>204</v>
      </c>
      <c r="B14" s="95"/>
      <c r="C14" s="95"/>
      <c r="D14" s="95"/>
      <c r="E14" s="95"/>
      <c r="F14" s="95"/>
    </row>
    <row r="15" spans="1:6" hidden="1" x14ac:dyDescent="0.2">
      <c r="A15" s="49">
        <f>2500*80.5</f>
        <v>201250</v>
      </c>
      <c r="B15" s="51"/>
      <c r="C15" s="51"/>
      <c r="D15" s="51"/>
      <c r="E15" s="51"/>
      <c r="F15" s="51"/>
    </row>
    <row r="16" spans="1:6" ht="26.25" hidden="1" thickBot="1" x14ac:dyDescent="0.25">
      <c r="A16" s="48" t="s">
        <v>192</v>
      </c>
      <c r="B16" s="56">
        <f>SUM(B3:B14)</f>
        <v>7051.4650000000001</v>
      </c>
      <c r="C16" s="56">
        <f t="shared" ref="C16:F16" si="1">SUM(C3:C14)</f>
        <v>10260.3225</v>
      </c>
      <c r="D16" s="56">
        <f t="shared" si="1"/>
        <v>13627.6175</v>
      </c>
      <c r="E16" s="56">
        <f>SUM(E3:E14)</f>
        <v>13469.18</v>
      </c>
      <c r="F16" s="56">
        <f t="shared" si="1"/>
        <v>13469.18</v>
      </c>
    </row>
  </sheetData>
  <mergeCells count="21">
    <mergeCell ref="B10:B11"/>
    <mergeCell ref="C10:C11"/>
    <mergeCell ref="D10:D11"/>
    <mergeCell ref="E10:E11"/>
    <mergeCell ref="F10:F11"/>
    <mergeCell ref="B13:B14"/>
    <mergeCell ref="C13:C14"/>
    <mergeCell ref="D13:D14"/>
    <mergeCell ref="E13:E14"/>
    <mergeCell ref="F13:F14"/>
    <mergeCell ref="B7:B8"/>
    <mergeCell ref="C7:C8"/>
    <mergeCell ref="D7:D8"/>
    <mergeCell ref="E7:E8"/>
    <mergeCell ref="F7:F8"/>
    <mergeCell ref="F3:F4"/>
    <mergeCell ref="A1:A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Stellen Digital MoveS</vt:lpstr>
      <vt:lpstr>Tabelle1</vt:lpstr>
      <vt:lpstr>'Stellen Digital MoveS'!Druckbereich</vt:lpstr>
      <vt:lpstr>'Stellen Digital MoveS'!Drucktitel</vt:lpstr>
      <vt:lpstr>Tabelle1!Jahr1_4</vt:lpstr>
      <vt:lpstr>Tabelle1!Jahr2_4</vt:lpstr>
      <vt:lpstr>Tabelle1!Jahr3_4</vt:lpstr>
      <vt:lpstr>Tabelle1!Jahr4_4</vt:lpstr>
      <vt:lpstr>Tabelle1!Jahr5_4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Zizza, Lucia</cp:lastModifiedBy>
  <cp:lastPrinted>2021-06-01T10:32:25Z</cp:lastPrinted>
  <dcterms:created xsi:type="dcterms:W3CDTF">2012-06-06T11:39:39Z</dcterms:created>
  <dcterms:modified xsi:type="dcterms:W3CDTF">2021-06-11T06:28:07Z</dcterms:modified>
</cp:coreProperties>
</file>