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G1.2\Haushalt\_Themen\40-4 IT CCSchulen\40-4.1 Planung, Betrieb, Konszepte\GRDrs 461_2023 SWIS und LTE\"/>
    </mc:Choice>
  </mc:AlternateContent>
  <bookViews>
    <workbookView xWindow="0" yWindow="0" windowWidth="28410" windowHeight="6855"/>
  </bookViews>
  <sheets>
    <sheet name="LTE-Projekt (alle)  " sheetId="4" r:id="rId1"/>
    <sheet name="Kommentar" sheetId="2" r:id="rId2"/>
  </sheets>
  <definedNames>
    <definedName name="_xlnm.Print_Area" localSheetId="0">'LTE-Projekt (alle)  '!$A$1:$M$12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" l="1"/>
  <c r="H8" i="4"/>
  <c r="M12" i="4"/>
  <c r="L12" i="4"/>
  <c r="K12" i="4"/>
  <c r="J12" i="4"/>
  <c r="I12" i="4"/>
  <c r="M8" i="4"/>
  <c r="L8" i="4"/>
  <c r="K8" i="4"/>
  <c r="J8" i="4"/>
  <c r="I8" i="4"/>
  <c r="K7" i="4" l="1"/>
  <c r="J7" i="4"/>
  <c r="M7" i="4" l="1"/>
  <c r="L7" i="4"/>
  <c r="H11" i="4"/>
  <c r="H10" i="4"/>
  <c r="H9" i="4"/>
  <c r="I7" i="4"/>
  <c r="I9" i="4"/>
  <c r="I10" i="4"/>
  <c r="I11" i="4"/>
  <c r="M9" i="4"/>
  <c r="L9" i="4"/>
  <c r="K9" i="4"/>
  <c r="J11" i="4"/>
  <c r="J10" i="4"/>
  <c r="J9" i="4"/>
  <c r="H7" i="4" l="1"/>
  <c r="F10" i="4"/>
  <c r="G11" i="4" l="1"/>
  <c r="E11" i="4" l="1"/>
  <c r="F11" i="4" s="1"/>
  <c r="C9" i="4"/>
  <c r="C10" i="4"/>
  <c r="C11" i="4" l="1"/>
</calcChain>
</file>

<file path=xl/sharedStrings.xml><?xml version="1.0" encoding="utf-8"?>
<sst xmlns="http://schemas.openxmlformats.org/spreadsheetml/2006/main" count="38" uniqueCount="34">
  <si>
    <t>\\lhs.stuttgart.de\dfsroot\Amt40\40\Abt204\Ausstattung\Sachentscheidungen\2201_LTE-Lösung an Stuttgarter Schulen\2022-10-10 Kalkulation LTE-Lösung.xlsx</t>
  </si>
  <si>
    <t>Basis:</t>
  </si>
  <si>
    <t xml:space="preserve">Ergänzen: </t>
  </si>
  <si>
    <t xml:space="preserve">LTE_Projekt - Beschaffung in 24/25 -&gt; ab 26ff nur noch "Betrieb" </t>
  </si>
  <si>
    <t>LTE-Lösung</t>
  </si>
  <si>
    <t>einmalig</t>
  </si>
  <si>
    <t>Kalkulation SVA &amp; NetzeBW</t>
  </si>
  <si>
    <t xml:space="preserve">Beschreibung </t>
  </si>
  <si>
    <t>Angebotspreise - Stand</t>
  </si>
  <si>
    <t>Gesamt-anzahl</t>
  </si>
  <si>
    <t xml:space="preserve">Mobilfunk - Datenflat </t>
  </si>
  <si>
    <t>\\lhs.stuttgart.de\dfsroot\Amt40\40\Abt204\Netze\0_Allgemeine-Infos\Lhs-NET\SWIS 2.0\2023-02-07 Kostenkalkulation SWIS 2.0 &amp; LTE - V1.1.xlsx</t>
  </si>
  <si>
    <t xml:space="preserve">- Kosten der Päd. DL     //   erled. Kd 07.02. </t>
  </si>
  <si>
    <t xml:space="preserve">- Kosten Amt 17-5 offen </t>
  </si>
  <si>
    <t xml:space="preserve">Hinweise: </t>
  </si>
  <si>
    <t>Angebot Netze BW incl. angekündigter Preissteigerung von CISCO zum 01.02.2023</t>
  </si>
  <si>
    <t>Anzahl ab Q4 2023</t>
  </si>
  <si>
    <t>Anzahl ab
Q3 2024</t>
  </si>
  <si>
    <t xml:space="preserve">Gesamtkosten pro Position </t>
  </si>
  <si>
    <t>Kosten-anfall</t>
  </si>
  <si>
    <t>monatlich für 4J.</t>
  </si>
  <si>
    <t>Kosten/Stk.</t>
  </si>
  <si>
    <t>Sachkonto</t>
  </si>
  <si>
    <t>Kosten für die Umsetzung der LTE-Lösungen</t>
  </si>
  <si>
    <t>Aufwand Haushalt 
2023</t>
  </si>
  <si>
    <t>Aufwand Haushalt 
2024</t>
  </si>
  <si>
    <t>Aufwand Haushalt 
2025</t>
  </si>
  <si>
    <t>Aufwand Haushalt 
2026</t>
  </si>
  <si>
    <t>Aufwand Haushalt 
2027</t>
  </si>
  <si>
    <t>EDV-Geschäftsaufwendungen</t>
  </si>
  <si>
    <t>davon:</t>
  </si>
  <si>
    <t>Miete und Service der Router</t>
  </si>
  <si>
    <t>Planung, Einrichtung der Hardware/ Lösung</t>
  </si>
  <si>
    <t>Inbetriebnahme und Einbindung mobiler Endgeräte vor Ort (6h pro Schule)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</si>
</sst>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  <numFmt numFmtId="165" formatCode="_-* #,##0_-;\-* #,##0_-;_-* &quot;-&quot;??_-;_-@_-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0" borderId="0" xfId="0" quotePrefix="1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164" fontId="0" fillId="0" borderId="2" xfId="0" applyNumberFormat="1" applyBorder="1" applyAlignment="1">
      <alignment vertical="top"/>
    </xf>
    <xf numFmtId="164" fontId="0" fillId="0" borderId="10" xfId="0" applyNumberFormat="1" applyBorder="1" applyAlignment="1">
      <alignment vertical="top"/>
    </xf>
    <xf numFmtId="164" fontId="2" fillId="0" borderId="12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0" fillId="0" borderId="8" xfId="1" applyNumberFormat="1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165" fontId="0" fillId="0" borderId="15" xfId="2" applyNumberFormat="1" applyFont="1" applyBorder="1" applyAlignment="1">
      <alignment vertical="top"/>
    </xf>
    <xf numFmtId="165" fontId="2" fillId="0" borderId="17" xfId="2" applyNumberFormat="1" applyFont="1" applyBorder="1" applyAlignment="1">
      <alignment vertical="center"/>
    </xf>
    <xf numFmtId="164" fontId="0" fillId="0" borderId="15" xfId="0" applyNumberFormat="1" applyBorder="1" applyAlignment="1">
      <alignment vertical="top"/>
    </xf>
    <xf numFmtId="164" fontId="2" fillId="0" borderId="17" xfId="0" applyNumberFormat="1" applyFont="1" applyBorder="1" applyAlignment="1">
      <alignment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right" vertical="center"/>
    </xf>
    <xf numFmtId="6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0" fillId="0" borderId="0" xfId="0" applyNumberFormat="1" applyBorder="1"/>
    <xf numFmtId="6" fontId="0" fillId="0" borderId="0" xfId="0" applyNumberFormat="1" applyBorder="1"/>
    <xf numFmtId="0" fontId="2" fillId="0" borderId="21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14" fontId="0" fillId="0" borderId="0" xfId="0" applyNumberFormat="1" applyAlignment="1">
      <alignment horizontal="left"/>
    </xf>
    <xf numFmtId="0" fontId="2" fillId="0" borderId="22" xfId="0" applyFont="1" applyBorder="1" applyAlignment="1">
      <alignment horizontal="center" vertical="center"/>
    </xf>
    <xf numFmtId="44" fontId="0" fillId="0" borderId="23" xfId="1" applyFont="1" applyBorder="1" applyAlignment="1">
      <alignment vertical="top"/>
    </xf>
    <xf numFmtId="0" fontId="2" fillId="0" borderId="25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/>
    </xf>
    <xf numFmtId="0" fontId="6" fillId="0" borderId="4" xfId="0" applyFont="1" applyBorder="1" applyAlignment="1">
      <alignment vertical="top" wrapText="1"/>
    </xf>
    <xf numFmtId="44" fontId="6" fillId="0" borderId="24" xfId="1" applyFont="1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165" fontId="6" fillId="0" borderId="15" xfId="2" applyNumberFormat="1" applyFont="1" applyBorder="1" applyAlignment="1">
      <alignment vertical="top"/>
    </xf>
    <xf numFmtId="164" fontId="6" fillId="0" borderId="10" xfId="0" applyNumberFormat="1" applyFont="1" applyBorder="1" applyAlignment="1">
      <alignment vertical="top"/>
    </xf>
    <xf numFmtId="164" fontId="6" fillId="0" borderId="15" xfId="0" applyNumberFormat="1" applyFont="1" applyBorder="1" applyAlignment="1">
      <alignment vertical="top"/>
    </xf>
    <xf numFmtId="164" fontId="6" fillId="0" borderId="2" xfId="0" applyNumberFormat="1" applyFont="1" applyBorder="1" applyAlignment="1">
      <alignment vertical="top"/>
    </xf>
    <xf numFmtId="8" fontId="6" fillId="0" borderId="24" xfId="0" applyNumberFormat="1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164" fontId="6" fillId="0" borderId="16" xfId="0" applyNumberFormat="1" applyFont="1" applyBorder="1" applyAlignment="1">
      <alignment vertical="top"/>
    </xf>
    <xf numFmtId="164" fontId="6" fillId="0" borderId="1" xfId="0" applyNumberFormat="1" applyFont="1" applyBorder="1" applyAlignment="1">
      <alignment vertical="top"/>
    </xf>
    <xf numFmtId="165" fontId="6" fillId="0" borderId="16" xfId="2" applyNumberFormat="1" applyFont="1" applyBorder="1" applyAlignment="1">
      <alignment vertical="top"/>
    </xf>
    <xf numFmtId="0" fontId="7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/>
    </xf>
    <xf numFmtId="0" fontId="2" fillId="0" borderId="4" xfId="0" applyFont="1" applyBorder="1" applyAlignment="1">
      <alignment vertical="top" wrapText="1"/>
    </xf>
  </cellXfs>
  <cellStyles count="3">
    <cellStyle name="Komma" xfId="2" builtinId="3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tabSelected="1" topLeftCell="A7" zoomScaleNormal="100" workbookViewId="0">
      <selection activeCell="B17" sqref="B17"/>
    </sheetView>
  </sheetViews>
  <sheetFormatPr baseColWidth="10" defaultRowHeight="14.25" x14ac:dyDescent="0.2"/>
  <cols>
    <col min="1" max="1" width="11.125" customWidth="1"/>
    <col min="2" max="2" width="33.75" customWidth="1"/>
    <col min="3" max="3" width="11" customWidth="1"/>
    <col min="4" max="4" width="9.5" style="6" customWidth="1"/>
    <col min="5" max="5" width="9.875" customWidth="1"/>
    <col min="6" max="6" width="10.75" customWidth="1"/>
    <col min="7" max="7" width="9" customWidth="1"/>
    <col min="8" max="8" width="14" customWidth="1"/>
    <col min="9" max="13" width="12.625" customWidth="1"/>
    <col min="15" max="15" width="12.625" bestFit="1" customWidth="1"/>
  </cols>
  <sheetData>
    <row r="1" spans="1:15" ht="15" x14ac:dyDescent="0.25">
      <c r="A1" s="3" t="s">
        <v>4</v>
      </c>
    </row>
    <row r="2" spans="1:15" ht="15" x14ac:dyDescent="0.25">
      <c r="A2" s="3" t="s">
        <v>6</v>
      </c>
    </row>
    <row r="4" spans="1:15" ht="15" x14ac:dyDescent="0.25">
      <c r="A4" s="3" t="s">
        <v>8</v>
      </c>
      <c r="C4" s="35">
        <v>44938</v>
      </c>
      <c r="D4" t="s">
        <v>15</v>
      </c>
      <c r="E4" s="1"/>
      <c r="F4" s="1"/>
    </row>
    <row r="5" spans="1:15" ht="15" thickBot="1" x14ac:dyDescent="0.25"/>
    <row r="6" spans="1:15" ht="48" customHeight="1" thickBot="1" x14ac:dyDescent="0.25">
      <c r="A6" s="16" t="s">
        <v>22</v>
      </c>
      <c r="B6" s="17" t="s">
        <v>7</v>
      </c>
      <c r="C6" s="36" t="s">
        <v>21</v>
      </c>
      <c r="D6" s="15" t="s">
        <v>19</v>
      </c>
      <c r="E6" s="33" t="s">
        <v>16</v>
      </c>
      <c r="F6" s="15" t="s">
        <v>17</v>
      </c>
      <c r="G6" s="14" t="s">
        <v>9</v>
      </c>
      <c r="H6" s="39" t="s">
        <v>18</v>
      </c>
      <c r="I6" s="40" t="s">
        <v>24</v>
      </c>
      <c r="J6" s="14" t="s">
        <v>25</v>
      </c>
      <c r="K6" s="14" t="s">
        <v>26</v>
      </c>
      <c r="L6" s="14" t="s">
        <v>27</v>
      </c>
      <c r="M6" s="41" t="s">
        <v>28</v>
      </c>
    </row>
    <row r="7" spans="1:15" ht="33" customHeight="1" x14ac:dyDescent="0.2">
      <c r="A7" s="55">
        <v>44314420</v>
      </c>
      <c r="B7" s="56" t="s">
        <v>10</v>
      </c>
      <c r="C7" s="37">
        <v>94.01</v>
      </c>
      <c r="D7" s="34" t="s">
        <v>20</v>
      </c>
      <c r="E7" s="20">
        <v>325</v>
      </c>
      <c r="F7" s="20">
        <v>975</v>
      </c>
      <c r="G7" s="20">
        <v>975</v>
      </c>
      <c r="H7" s="11">
        <f>SUM(I7:M7)</f>
        <v>4125000</v>
      </c>
      <c r="I7" s="22">
        <f>ROUND(E7*$C7*3,-2)</f>
        <v>91700</v>
      </c>
      <c r="J7" s="7">
        <f>ROUND(E7*6*$C7+F7*6*$C7,-2)</f>
        <v>733300</v>
      </c>
      <c r="K7" s="7">
        <f>ROUND($F7*$C7*12,-2)+100</f>
        <v>1100000</v>
      </c>
      <c r="L7" s="7">
        <f>ROUND($F7*$C7*12,-2)+100</f>
        <v>1100000</v>
      </c>
      <c r="M7" s="8">
        <f>ROUND($F7*$C7*12,-2)+100</f>
        <v>1100000</v>
      </c>
    </row>
    <row r="8" spans="1:15" ht="33" customHeight="1" x14ac:dyDescent="0.2">
      <c r="A8" s="57">
        <v>44314000</v>
      </c>
      <c r="B8" s="58" t="s">
        <v>29</v>
      </c>
      <c r="C8" s="37"/>
      <c r="D8" s="34"/>
      <c r="E8" s="20"/>
      <c r="F8" s="20"/>
      <c r="G8" s="20"/>
      <c r="H8" s="11">
        <f>SUM(I8:M8)</f>
        <v>5909400</v>
      </c>
      <c r="I8" s="22">
        <f>SUM(I9:I11)</f>
        <v>530600</v>
      </c>
      <c r="J8" s="7">
        <f t="shared" ref="J8:M8" si="0">SUM(J9:J11)</f>
        <v>1678000</v>
      </c>
      <c r="K8" s="7">
        <f t="shared" si="0"/>
        <v>1233600</v>
      </c>
      <c r="L8" s="7">
        <f t="shared" si="0"/>
        <v>1233600</v>
      </c>
      <c r="M8" s="8">
        <f t="shared" si="0"/>
        <v>1233600</v>
      </c>
    </row>
    <row r="9" spans="1:15" ht="33.75" customHeight="1" x14ac:dyDescent="0.2">
      <c r="A9" s="42" t="s">
        <v>30</v>
      </c>
      <c r="B9" s="43" t="s">
        <v>31</v>
      </c>
      <c r="C9" s="44">
        <f>SUM(32.91+0.32+49.82*1.1114)*1.19</f>
        <v>105.43393811999999</v>
      </c>
      <c r="D9" s="45" t="s">
        <v>20</v>
      </c>
      <c r="E9" s="46">
        <v>325</v>
      </c>
      <c r="F9" s="46">
        <v>975</v>
      </c>
      <c r="G9" s="46">
        <v>975</v>
      </c>
      <c r="H9" s="47">
        <f t="shared" ref="H9:H11" si="1">SUM(I9:M9)</f>
        <v>4626000</v>
      </c>
      <c r="I9" s="48">
        <f>ROUND(E9*$C9*3,-2)</f>
        <v>102800</v>
      </c>
      <c r="J9" s="49">
        <f>ROUND(E9*6*$C9+F9*6*$C9,-2)</f>
        <v>822400</v>
      </c>
      <c r="K9" s="49">
        <f>ROUND($F9*$C9*12,-2)</f>
        <v>1233600</v>
      </c>
      <c r="L9" s="49">
        <f>ROUND($F9*$C9*12,-2)</f>
        <v>1233600</v>
      </c>
      <c r="M9" s="47">
        <f>ROUND(F9*$C9*12,-2)</f>
        <v>1233600</v>
      </c>
    </row>
    <row r="10" spans="1:15" ht="30" customHeight="1" x14ac:dyDescent="0.2">
      <c r="A10" s="42" t="s">
        <v>30</v>
      </c>
      <c r="B10" s="43" t="s">
        <v>32</v>
      </c>
      <c r="C10" s="50">
        <f>991.32*1.19</f>
        <v>1179.6708000000001</v>
      </c>
      <c r="D10" s="51" t="s">
        <v>5</v>
      </c>
      <c r="E10" s="46">
        <v>325</v>
      </c>
      <c r="F10" s="46">
        <f>G10-E10</f>
        <v>650</v>
      </c>
      <c r="G10" s="46">
        <v>975</v>
      </c>
      <c r="H10" s="47">
        <f t="shared" si="1"/>
        <v>1150200</v>
      </c>
      <c r="I10" s="52">
        <f>ROUND(E10*$C10,-2)</f>
        <v>383400</v>
      </c>
      <c r="J10" s="53">
        <f>ROUND(F10*C10,-2)</f>
        <v>766800</v>
      </c>
      <c r="K10" s="53"/>
      <c r="L10" s="53"/>
      <c r="M10" s="47"/>
    </row>
    <row r="11" spans="1:15" ht="27.75" customHeight="1" x14ac:dyDescent="0.25">
      <c r="A11" s="42" t="s">
        <v>30</v>
      </c>
      <c r="B11" s="43" t="s">
        <v>33</v>
      </c>
      <c r="C11" s="50">
        <f>6*150</f>
        <v>900</v>
      </c>
      <c r="D11" s="51" t="s">
        <v>5</v>
      </c>
      <c r="E11" s="54">
        <f>G11/3</f>
        <v>49.333333333333336</v>
      </c>
      <c r="F11" s="54">
        <f>G11-E11</f>
        <v>98.666666666666657</v>
      </c>
      <c r="G11" s="54">
        <f>148</f>
        <v>148</v>
      </c>
      <c r="H11" s="47">
        <f t="shared" si="1"/>
        <v>133200</v>
      </c>
      <c r="I11" s="52">
        <f>ROUND($G$11*$C11/3,-2)</f>
        <v>44400</v>
      </c>
      <c r="J11" s="52">
        <f>ROUND(C11*F11,-2)</f>
        <v>88800</v>
      </c>
      <c r="K11" s="52"/>
      <c r="L11" s="53"/>
      <c r="M11" s="47"/>
      <c r="N11" s="3"/>
    </row>
    <row r="12" spans="1:15" ht="27.75" customHeight="1" thickBot="1" x14ac:dyDescent="0.25">
      <c r="A12" s="12" t="s">
        <v>23</v>
      </c>
      <c r="B12" s="13"/>
      <c r="C12" s="38"/>
      <c r="D12" s="18"/>
      <c r="E12" s="32"/>
      <c r="F12" s="32"/>
      <c r="G12" s="21"/>
      <c r="H12" s="10">
        <f>H7+H8</f>
        <v>10034400</v>
      </c>
      <c r="I12" s="23">
        <f>I7+I8</f>
        <v>622300</v>
      </c>
      <c r="J12" s="23">
        <f t="shared" ref="J12:M12" si="2">J7+J8</f>
        <v>2411300</v>
      </c>
      <c r="K12" s="9">
        <f t="shared" si="2"/>
        <v>2333600</v>
      </c>
      <c r="L12" s="9">
        <f t="shared" si="2"/>
        <v>2333600</v>
      </c>
      <c r="M12" s="10">
        <f t="shared" si="2"/>
        <v>2333600</v>
      </c>
      <c r="O12" s="2"/>
    </row>
    <row r="13" spans="1:15" x14ac:dyDescent="0.2">
      <c r="A13" s="5"/>
      <c r="B13" s="5"/>
      <c r="C13" s="5"/>
      <c r="D13" s="19"/>
      <c r="E13" s="5"/>
      <c r="F13" s="5"/>
      <c r="G13" s="5"/>
      <c r="H13" s="5"/>
      <c r="I13" s="5"/>
      <c r="J13" s="5"/>
      <c r="O13" s="2"/>
    </row>
    <row r="14" spans="1:15" x14ac:dyDescent="0.2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5" x14ac:dyDescent="0.2">
      <c r="C15" s="24"/>
      <c r="D15" s="28"/>
      <c r="E15" s="24"/>
      <c r="F15" s="24"/>
      <c r="G15" s="27"/>
      <c r="H15" s="24"/>
      <c r="I15" s="24"/>
      <c r="J15" s="24"/>
      <c r="K15" s="24"/>
      <c r="L15" s="24"/>
      <c r="M15" s="24"/>
    </row>
    <row r="16" spans="1:15" x14ac:dyDescent="0.2">
      <c r="C16" s="24"/>
      <c r="D16" s="29"/>
      <c r="E16" s="24"/>
      <c r="F16" s="24"/>
      <c r="G16" s="24"/>
      <c r="H16" s="24"/>
      <c r="I16" s="24"/>
      <c r="J16" s="24"/>
      <c r="K16" s="24"/>
      <c r="L16" s="24"/>
      <c r="M16" s="24"/>
    </row>
    <row r="17" spans="3:13" x14ac:dyDescent="0.2">
      <c r="C17" s="24"/>
      <c r="D17" s="28"/>
      <c r="E17" s="24"/>
      <c r="F17" s="24"/>
      <c r="G17" s="24"/>
      <c r="H17" s="24"/>
      <c r="I17" s="30"/>
      <c r="J17" s="30"/>
      <c r="K17" s="30"/>
      <c r="L17" s="30"/>
      <c r="M17" s="24"/>
    </row>
    <row r="18" spans="3:13" x14ac:dyDescent="0.2">
      <c r="C18" s="24"/>
      <c r="D18" s="28"/>
      <c r="E18" s="24"/>
      <c r="F18" s="24"/>
      <c r="G18" s="24"/>
      <c r="H18" s="24"/>
      <c r="I18" s="30"/>
      <c r="J18" s="30"/>
      <c r="K18" s="30"/>
      <c r="L18" s="30"/>
      <c r="M18" s="24"/>
    </row>
    <row r="19" spans="3:13" x14ac:dyDescent="0.2">
      <c r="C19" s="24"/>
      <c r="D19" s="28"/>
      <c r="E19" s="24"/>
      <c r="F19" s="24"/>
      <c r="G19" s="24"/>
      <c r="H19" s="24"/>
      <c r="I19" s="30"/>
      <c r="J19" s="30"/>
      <c r="K19" s="30"/>
      <c r="L19" s="30"/>
      <c r="M19" s="24"/>
    </row>
    <row r="20" spans="3:13" x14ac:dyDescent="0.2">
      <c r="C20" s="24"/>
      <c r="D20" s="28"/>
      <c r="E20" s="24"/>
      <c r="F20" s="24"/>
      <c r="G20" s="25"/>
      <c r="H20" s="24"/>
      <c r="I20" s="30"/>
      <c r="J20" s="30"/>
      <c r="K20" s="30"/>
      <c r="L20" s="30"/>
      <c r="M20" s="24"/>
    </row>
    <row r="21" spans="3:13" x14ac:dyDescent="0.2">
      <c r="C21" s="24"/>
      <c r="D21" s="29"/>
      <c r="E21" s="24"/>
      <c r="F21" s="24"/>
      <c r="G21" s="26"/>
      <c r="H21" s="24"/>
      <c r="I21" s="24"/>
      <c r="J21" s="24"/>
      <c r="K21" s="24"/>
      <c r="L21" s="24"/>
      <c r="M21" s="24"/>
    </row>
    <row r="22" spans="3:13" x14ac:dyDescent="0.2">
      <c r="C22" s="24"/>
      <c r="D22" s="28"/>
      <c r="E22" s="24"/>
      <c r="F22" s="24"/>
      <c r="G22" s="26"/>
      <c r="H22" s="24"/>
      <c r="I22" s="30"/>
      <c r="J22" s="24"/>
      <c r="K22" s="24"/>
      <c r="L22" s="24"/>
      <c r="M22" s="24"/>
    </row>
    <row r="23" spans="3:13" x14ac:dyDescent="0.2">
      <c r="C23" s="24"/>
      <c r="D23" s="28"/>
      <c r="E23" s="24"/>
      <c r="F23" s="24"/>
      <c r="G23" s="24"/>
      <c r="H23" s="24"/>
      <c r="I23" s="30"/>
      <c r="J23" s="24"/>
      <c r="K23" s="24"/>
      <c r="L23" s="24"/>
      <c r="M23" s="24"/>
    </row>
    <row r="24" spans="3:13" x14ac:dyDescent="0.2">
      <c r="C24" s="24"/>
      <c r="D24" s="28"/>
      <c r="E24" s="24"/>
      <c r="F24" s="24"/>
      <c r="G24" s="24"/>
      <c r="H24" s="24"/>
      <c r="I24" s="30"/>
      <c r="J24" s="24"/>
      <c r="K24" s="24"/>
      <c r="L24" s="24"/>
      <c r="M24" s="24"/>
    </row>
    <row r="25" spans="3:13" x14ac:dyDescent="0.2">
      <c r="C25" s="24"/>
      <c r="D25" s="28"/>
      <c r="E25" s="24"/>
      <c r="F25" s="24"/>
      <c r="G25" s="24"/>
      <c r="H25" s="24"/>
      <c r="I25" s="30"/>
      <c r="J25" s="24"/>
      <c r="K25" s="24"/>
      <c r="L25" s="24"/>
      <c r="M25" s="24"/>
    </row>
    <row r="26" spans="3:13" x14ac:dyDescent="0.2">
      <c r="C26" s="24"/>
      <c r="D26" s="28"/>
      <c r="E26" s="24"/>
      <c r="F26" s="24"/>
      <c r="G26" s="24"/>
      <c r="H26" s="24"/>
      <c r="I26" s="24"/>
      <c r="J26" s="24"/>
      <c r="K26" s="24"/>
      <c r="L26" s="24"/>
      <c r="M26" s="24"/>
    </row>
    <row r="27" spans="3:13" x14ac:dyDescent="0.2">
      <c r="C27" s="24"/>
      <c r="D27" s="28"/>
      <c r="E27" s="24"/>
      <c r="F27" s="24"/>
      <c r="G27" s="24"/>
      <c r="H27" s="24"/>
      <c r="I27" s="24"/>
      <c r="J27" s="24"/>
      <c r="K27" s="24"/>
      <c r="L27" s="24"/>
      <c r="M27" s="24"/>
    </row>
    <row r="28" spans="3:13" x14ac:dyDescent="0.2">
      <c r="C28" s="24"/>
      <c r="D28" s="28"/>
      <c r="E28" s="24"/>
      <c r="F28" s="24"/>
      <c r="G28" s="24"/>
      <c r="H28" s="24"/>
      <c r="I28" s="24"/>
      <c r="J28" s="24"/>
      <c r="K28" s="24"/>
      <c r="L28" s="24"/>
      <c r="M28" s="24"/>
    </row>
    <row r="29" spans="3:13" x14ac:dyDescent="0.2">
      <c r="C29" s="24"/>
      <c r="D29" s="28"/>
      <c r="E29" s="24"/>
      <c r="F29" s="24"/>
      <c r="G29" s="24"/>
      <c r="H29" s="24"/>
      <c r="I29" s="26"/>
      <c r="J29" s="26"/>
      <c r="K29" s="24"/>
      <c r="L29" s="24"/>
      <c r="M29" s="24"/>
    </row>
    <row r="30" spans="3:13" x14ac:dyDescent="0.2">
      <c r="C30" s="24"/>
      <c r="D30" s="28"/>
      <c r="E30" s="24"/>
      <c r="F30" s="24"/>
      <c r="G30" s="24"/>
      <c r="H30" s="24"/>
      <c r="I30" s="26"/>
      <c r="J30" s="26"/>
      <c r="K30" s="24"/>
      <c r="L30" s="24"/>
      <c r="M30" s="24"/>
    </row>
    <row r="31" spans="3:13" x14ac:dyDescent="0.2">
      <c r="C31" s="24"/>
      <c r="D31" s="28"/>
      <c r="E31" s="24"/>
      <c r="F31" s="24"/>
      <c r="G31" s="24"/>
      <c r="H31" s="24"/>
      <c r="I31" s="26"/>
      <c r="J31" s="26"/>
      <c r="K31" s="24"/>
      <c r="L31" s="24"/>
      <c r="M31" s="24"/>
    </row>
    <row r="32" spans="3:13" x14ac:dyDescent="0.2">
      <c r="C32" s="24"/>
      <c r="D32" s="28"/>
      <c r="E32" s="24"/>
      <c r="F32" s="24"/>
      <c r="G32" s="24"/>
      <c r="H32" s="24"/>
      <c r="I32" s="24"/>
      <c r="J32" s="24"/>
      <c r="K32" s="24"/>
      <c r="L32" s="24"/>
      <c r="M32" s="24"/>
    </row>
    <row r="33" spans="3:13" x14ac:dyDescent="0.2">
      <c r="C33" s="24"/>
      <c r="D33" s="28"/>
      <c r="E33" s="24"/>
      <c r="F33" s="24"/>
      <c r="G33" s="24"/>
      <c r="H33" s="24"/>
      <c r="I33" s="24"/>
      <c r="J33" s="24"/>
      <c r="K33" s="24"/>
      <c r="L33" s="24"/>
      <c r="M33" s="24"/>
    </row>
    <row r="34" spans="3:13" x14ac:dyDescent="0.2">
      <c r="C34" s="24"/>
      <c r="D34" s="28"/>
      <c r="E34" s="24"/>
      <c r="F34" s="24"/>
      <c r="G34" s="24"/>
      <c r="H34" s="24"/>
      <c r="I34" s="31"/>
      <c r="J34" s="31"/>
      <c r="K34" s="24"/>
      <c r="L34" s="24"/>
      <c r="M34" s="24"/>
    </row>
    <row r="35" spans="3:13" x14ac:dyDescent="0.2">
      <c r="C35" s="24"/>
      <c r="D35" s="28"/>
      <c r="E35" s="24"/>
      <c r="F35" s="24"/>
      <c r="G35" s="24"/>
      <c r="H35" s="24"/>
      <c r="I35" s="24"/>
      <c r="J35" s="24"/>
      <c r="K35" s="24"/>
      <c r="L35" s="24"/>
      <c r="M35" s="24"/>
    </row>
    <row r="36" spans="3:13" x14ac:dyDescent="0.2">
      <c r="C36" s="24"/>
      <c r="D36" s="28"/>
      <c r="E36" s="24"/>
      <c r="F36" s="24"/>
      <c r="G36" s="24"/>
      <c r="H36" s="24"/>
      <c r="I36" s="24"/>
      <c r="J36" s="24"/>
      <c r="K36" s="24"/>
      <c r="L36" s="24"/>
      <c r="M36" s="24"/>
    </row>
    <row r="37" spans="3:13" x14ac:dyDescent="0.2">
      <c r="C37" s="24"/>
      <c r="D37" s="28"/>
      <c r="E37" s="24"/>
      <c r="F37" s="24"/>
      <c r="G37" s="24"/>
      <c r="H37" s="24"/>
      <c r="I37" s="24"/>
      <c r="J37" s="24"/>
      <c r="K37" s="24"/>
      <c r="L37" s="24"/>
      <c r="M37" s="24"/>
    </row>
  </sheetData>
  <pageMargins left="0.70866141732283472" right="0.70866141732283472" top="0.78740157480314965" bottom="0.78740157480314965" header="0.31496062992125984" footer="0.31496062992125984"/>
  <pageSetup paperSize="9" scale="70" orientation="landscape" r:id="rId1"/>
  <headerFooter>
    <oddHeader>&amp;C&amp;"Arial,Fett"&amp;12&amp;A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13"/>
  <sheetViews>
    <sheetView workbookViewId="0">
      <selection activeCell="B39" sqref="B39"/>
    </sheetView>
  </sheetViews>
  <sheetFormatPr baseColWidth="10" defaultRowHeight="14.25" x14ac:dyDescent="0.2"/>
  <sheetData>
    <row r="3" spans="2:2" ht="15" x14ac:dyDescent="0.25">
      <c r="B3" s="3" t="s">
        <v>1</v>
      </c>
    </row>
    <row r="4" spans="2:2" x14ac:dyDescent="0.2">
      <c r="B4" t="s">
        <v>0</v>
      </c>
    </row>
    <row r="5" spans="2:2" x14ac:dyDescent="0.2">
      <c r="B5" t="s">
        <v>11</v>
      </c>
    </row>
    <row r="7" spans="2:2" ht="15" x14ac:dyDescent="0.25">
      <c r="B7" s="3" t="s">
        <v>14</v>
      </c>
    </row>
    <row r="8" spans="2:2" x14ac:dyDescent="0.2">
      <c r="B8" t="s">
        <v>3</v>
      </c>
    </row>
    <row r="9" spans="2:2" ht="15" x14ac:dyDescent="0.25">
      <c r="B9" s="3"/>
    </row>
    <row r="11" spans="2:2" ht="15" x14ac:dyDescent="0.25">
      <c r="B11" s="3" t="s">
        <v>2</v>
      </c>
    </row>
    <row r="12" spans="2:2" x14ac:dyDescent="0.2">
      <c r="B12" s="4" t="s">
        <v>12</v>
      </c>
    </row>
    <row r="13" spans="2:2" x14ac:dyDescent="0.2">
      <c r="B13" s="4" t="s">
        <v>13</v>
      </c>
    </row>
  </sheetData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Header>&amp;C&amp;"Arial,Fett"&amp;12&amp;A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LTE-Projekt (alle)  </vt:lpstr>
      <vt:lpstr>Kommentar</vt:lpstr>
      <vt:lpstr>'LTE-Projekt (alle)  '!Druckbereich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Richter, Dennis</dc:creator>
  <cp:lastModifiedBy>Rich, Heike</cp:lastModifiedBy>
  <cp:lastPrinted>2023-04-26T09:21:32Z</cp:lastPrinted>
  <dcterms:created xsi:type="dcterms:W3CDTF">2022-11-07T08:13:05Z</dcterms:created>
  <dcterms:modified xsi:type="dcterms:W3CDTF">2023-05-04T11:20:53Z</dcterms:modified>
</cp:coreProperties>
</file>