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66-K\Bieck\Vorlagen\Wirtschaftsplan 2024-2025\"/>
    </mc:Choice>
  </mc:AlternateContent>
  <bookViews>
    <workbookView xWindow="4695" yWindow="105" windowWidth="15480" windowHeight="11640"/>
  </bookViews>
  <sheets>
    <sheet name="Investitionen" sheetId="19" r:id="rId1"/>
    <sheet name="Tabelle3" sheetId="5" r:id="rId2"/>
    <sheet name="Tabelle4" sheetId="6" r:id="rId3"/>
    <sheet name="Tabelle5" sheetId="7" r:id="rId4"/>
    <sheet name="Tabelle6" sheetId="8" r:id="rId5"/>
    <sheet name="Tabelle7" sheetId="9" r:id="rId6"/>
    <sheet name="Tabelle8" sheetId="10" r:id="rId7"/>
    <sheet name="Tabelle9" sheetId="11" r:id="rId8"/>
    <sheet name="Tabelle10" sheetId="12" r:id="rId9"/>
    <sheet name="Tabelle11" sheetId="13" r:id="rId10"/>
    <sheet name="Tabelle12" sheetId="14" r:id="rId11"/>
    <sheet name="Tabelle13" sheetId="15" r:id="rId12"/>
    <sheet name="Tabelle14" sheetId="16" r:id="rId13"/>
    <sheet name="Tabelle15" sheetId="17" r:id="rId14"/>
    <sheet name="Tabelle16" sheetId="18" r:id="rId15"/>
  </sheets>
  <definedNames>
    <definedName name="_xlnm.Print_Area" localSheetId="0">Investitionen!$A$1:$O$502</definedName>
    <definedName name="_xlnm.Print_Titles" localSheetId="0">Investitionen!$6:$13</definedName>
  </definedNames>
  <calcPr calcId="162913"/>
</workbook>
</file>

<file path=xl/calcChain.xml><?xml version="1.0" encoding="utf-8"?>
<calcChain xmlns="http://schemas.openxmlformats.org/spreadsheetml/2006/main">
  <c r="K351" i="19" l="1"/>
  <c r="K357" i="19"/>
  <c r="K267" i="19"/>
  <c r="K257" i="19"/>
  <c r="K262" i="19"/>
  <c r="K206" i="19"/>
  <c r="K449" i="19"/>
  <c r="K451" i="19"/>
  <c r="K453" i="19"/>
  <c r="K455" i="19"/>
  <c r="K457" i="19"/>
  <c r="K447" i="19"/>
  <c r="K432" i="19"/>
  <c r="K163" i="19"/>
  <c r="I465" i="19" l="1"/>
  <c r="I498" i="19" s="1"/>
  <c r="I501" i="19" s="1"/>
  <c r="I493" i="19"/>
  <c r="K355" i="19"/>
  <c r="K420" i="19"/>
  <c r="K414" i="19" l="1"/>
  <c r="K403" i="19"/>
  <c r="K405" i="19"/>
  <c r="K407" i="19"/>
  <c r="K409" i="19"/>
  <c r="K411" i="19"/>
  <c r="K413" i="19"/>
  <c r="K401" i="19"/>
  <c r="K397" i="19"/>
  <c r="K391" i="19"/>
  <c r="K354" i="19"/>
  <c r="I350" i="19"/>
  <c r="K253" i="19"/>
  <c r="K241" i="19"/>
  <c r="K195" i="19"/>
  <c r="K193" i="19"/>
  <c r="K175" i="19"/>
  <c r="K167" i="19"/>
  <c r="K107" i="19"/>
  <c r="N502" i="19" l="1"/>
  <c r="M502" i="19"/>
  <c r="L502" i="19"/>
  <c r="J502" i="19"/>
  <c r="H502" i="19"/>
  <c r="G502" i="19"/>
  <c r="F502" i="19"/>
  <c r="G498" i="19"/>
  <c r="G501" i="19"/>
  <c r="G499" i="19"/>
  <c r="F498" i="19"/>
  <c r="F499" i="19" s="1"/>
  <c r="G20" i="19"/>
  <c r="F20" i="19"/>
  <c r="F501" i="19" l="1"/>
  <c r="H495" i="19" l="1"/>
  <c r="H20" i="19" l="1"/>
  <c r="O356" i="19" l="1"/>
  <c r="N356" i="19"/>
  <c r="M356" i="19"/>
  <c r="L356" i="19"/>
  <c r="K356" i="19"/>
  <c r="J356" i="19"/>
  <c r="I356" i="19"/>
  <c r="H356" i="19"/>
  <c r="D53" i="19"/>
  <c r="N490" i="19" l="1"/>
  <c r="N486" i="19"/>
  <c r="N483" i="19"/>
  <c r="N480" i="19"/>
  <c r="N477" i="19"/>
  <c r="N474" i="19"/>
  <c r="N470" i="19"/>
  <c r="N464" i="19"/>
  <c r="N460" i="19"/>
  <c r="N437" i="19"/>
  <c r="N421" i="19"/>
  <c r="N414" i="19"/>
  <c r="N350" i="19"/>
  <c r="N262" i="19"/>
  <c r="N206" i="19"/>
  <c r="N67" i="19"/>
  <c r="N20" i="19"/>
  <c r="N461" i="19" l="1"/>
  <c r="N491" i="19"/>
  <c r="N351" i="19"/>
  <c r="N357" i="19" l="1"/>
  <c r="N465" i="19" l="1"/>
  <c r="N498" i="19" s="1"/>
  <c r="I460" i="19"/>
  <c r="J460" i="19"/>
  <c r="K460" i="19"/>
  <c r="L460" i="19"/>
  <c r="M460" i="19"/>
  <c r="O460" i="19"/>
  <c r="H460" i="19"/>
  <c r="I437" i="19"/>
  <c r="J437" i="19"/>
  <c r="K437" i="19"/>
  <c r="L437" i="19"/>
  <c r="M437" i="19"/>
  <c r="O437" i="19"/>
  <c r="H437" i="19"/>
  <c r="I421" i="19"/>
  <c r="J421" i="19"/>
  <c r="K421" i="19"/>
  <c r="L421" i="19"/>
  <c r="M421" i="19"/>
  <c r="O421" i="19"/>
  <c r="H421" i="19"/>
  <c r="N501" i="19" l="1"/>
  <c r="N499" i="19"/>
  <c r="N493" i="19"/>
  <c r="M414" i="19"/>
  <c r="M461" i="19" s="1"/>
  <c r="L490" i="19" l="1"/>
  <c r="M206" i="19" l="1"/>
  <c r="L474" i="19"/>
  <c r="O414" i="19" l="1"/>
  <c r="O461" i="19" s="1"/>
  <c r="M20" i="19" l="1"/>
  <c r="L20" i="19"/>
  <c r="O470" i="19"/>
  <c r="M483" i="19"/>
  <c r="L483" i="19"/>
  <c r="J483" i="19"/>
  <c r="J480" i="19"/>
  <c r="M470" i="19"/>
  <c r="H414" i="19"/>
  <c r="H461" i="19" s="1"/>
  <c r="O350" i="19"/>
  <c r="H350" i="19"/>
  <c r="O262" i="19"/>
  <c r="H262" i="19"/>
  <c r="H263" i="19" s="1"/>
  <c r="O206" i="19"/>
  <c r="H206" i="19"/>
  <c r="H207" i="19" s="1"/>
  <c r="O67" i="19"/>
  <c r="M67" i="19"/>
  <c r="L67" i="19"/>
  <c r="K67" i="19"/>
  <c r="I67" i="19"/>
  <c r="J67" i="19"/>
  <c r="H67" i="19"/>
  <c r="J20" i="19"/>
  <c r="H351" i="19" l="1"/>
  <c r="I206" i="19"/>
  <c r="I207" i="19" s="1"/>
  <c r="L414" i="19"/>
  <c r="L461" i="19" s="1"/>
  <c r="K461" i="19"/>
  <c r="J414" i="19"/>
  <c r="J461" i="19" s="1"/>
  <c r="I414" i="19"/>
  <c r="I461" i="19" s="1"/>
  <c r="M490" i="19"/>
  <c r="J490" i="19"/>
  <c r="H490" i="19"/>
  <c r="M486" i="19"/>
  <c r="L486" i="19"/>
  <c r="J486" i="19"/>
  <c r="H486" i="19"/>
  <c r="H483" i="19"/>
  <c r="M480" i="19"/>
  <c r="L480" i="19"/>
  <c r="H480" i="19"/>
  <c r="M477" i="19"/>
  <c r="L477" i="19"/>
  <c r="J477" i="19"/>
  <c r="H477" i="19"/>
  <c r="O490" i="19"/>
  <c r="K490" i="19"/>
  <c r="I490" i="19"/>
  <c r="O486" i="19"/>
  <c r="K486" i="19"/>
  <c r="I486" i="19"/>
  <c r="O483" i="19"/>
  <c r="K483" i="19"/>
  <c r="I483" i="19"/>
  <c r="O480" i="19"/>
  <c r="K480" i="19"/>
  <c r="I480" i="19"/>
  <c r="O477" i="19"/>
  <c r="K477" i="19"/>
  <c r="I477" i="19"/>
  <c r="M474" i="19"/>
  <c r="J474" i="19"/>
  <c r="H474" i="19"/>
  <c r="L470" i="19"/>
  <c r="J470" i="19"/>
  <c r="H470" i="19"/>
  <c r="O474" i="19"/>
  <c r="K474" i="19"/>
  <c r="I474" i="19"/>
  <c r="M491" i="19" l="1"/>
  <c r="H491" i="19"/>
  <c r="L491" i="19"/>
  <c r="O491" i="19"/>
  <c r="J491" i="19"/>
  <c r="M464" i="19"/>
  <c r="L464" i="19"/>
  <c r="L350" i="19" l="1"/>
  <c r="M350" i="19"/>
  <c r="L262" i="19"/>
  <c r="M262" i="19"/>
  <c r="L206" i="19"/>
  <c r="M351" i="19" l="1"/>
  <c r="L351" i="19"/>
  <c r="L357" i="19" l="1"/>
  <c r="L465" i="19" s="1"/>
  <c r="M357" i="19"/>
  <c r="M465" i="19" s="1"/>
  <c r="K350" i="19"/>
  <c r="J350" i="19"/>
  <c r="K263" i="19"/>
  <c r="J262" i="19"/>
  <c r="J263" i="19" s="1"/>
  <c r="I262" i="19"/>
  <c r="I263" i="19" s="1"/>
  <c r="I351" i="19" s="1"/>
  <c r="K207" i="19"/>
  <c r="J206" i="19"/>
  <c r="J207" i="19" s="1"/>
  <c r="J351" i="19" l="1"/>
  <c r="K464" i="19"/>
  <c r="K465" i="19" l="1"/>
  <c r="J464" i="19"/>
  <c r="H464" i="19"/>
  <c r="O464" i="19"/>
  <c r="I464" i="19"/>
  <c r="R67" i="19"/>
  <c r="R206" i="19"/>
  <c r="R262" i="19"/>
  <c r="R350" i="19"/>
  <c r="Q67" i="19"/>
  <c r="Q206" i="19"/>
  <c r="Q262" i="19"/>
  <c r="Q350" i="19"/>
  <c r="P67" i="19"/>
  <c r="P206" i="19"/>
  <c r="P262" i="19"/>
  <c r="P350" i="19"/>
  <c r="I357" i="19" l="1"/>
  <c r="Q351" i="19"/>
  <c r="P351" i="19"/>
  <c r="R351" i="19"/>
  <c r="O351" i="19"/>
  <c r="O357" i="19" s="1"/>
  <c r="O465" i="19" s="1"/>
  <c r="J357" i="19" l="1"/>
  <c r="J465" i="19" s="1"/>
  <c r="H357" i="19"/>
  <c r="H465" i="19" s="1"/>
  <c r="K493" i="19"/>
  <c r="K498" i="19"/>
  <c r="K501" i="19" s="1"/>
  <c r="L493" i="19"/>
  <c r="L498" i="19"/>
  <c r="M493" i="19"/>
  <c r="M498" i="19"/>
  <c r="O493" i="19"/>
  <c r="H493" i="19" l="1"/>
  <c r="H498" i="19" s="1"/>
  <c r="J493" i="19"/>
  <c r="J498" i="19" s="1"/>
  <c r="J499" i="19" s="1"/>
  <c r="L501" i="19"/>
  <c r="L499" i="19"/>
  <c r="M501" i="19"/>
  <c r="M499" i="19"/>
  <c r="O498" i="19"/>
  <c r="H501" i="19" l="1"/>
  <c r="H499" i="19"/>
  <c r="O501" i="19"/>
  <c r="J501" i="19"/>
</calcChain>
</file>

<file path=xl/comments1.xml><?xml version="1.0" encoding="utf-8"?>
<comments xmlns="http://schemas.openxmlformats.org/spreadsheetml/2006/main">
  <authors>
    <author>Mann, Michael</author>
  </authors>
  <commentList>
    <comment ref="L95" authorId="0" shapeId="0">
      <text>
        <r>
          <rPr>
            <b/>
            <sz val="9"/>
            <color indexed="81"/>
            <rFont val="Segoe UI"/>
            <family val="2"/>
          </rPr>
          <t>Mann, Michael:</t>
        </r>
        <r>
          <rPr>
            <sz val="9"/>
            <color indexed="81"/>
            <rFont val="Segoe UI"/>
            <family val="2"/>
          </rPr>
          <t xml:space="preserve">
349.900 gelöscht --&gt; Pauschale</t>
        </r>
      </text>
    </comment>
    <comment ref="L137" authorId="0" shapeId="0">
      <text>
        <r>
          <rPr>
            <b/>
            <sz val="9"/>
            <color indexed="81"/>
            <rFont val="Segoe UI"/>
            <family val="2"/>
          </rPr>
          <t>Mann, Michael:</t>
        </r>
        <r>
          <rPr>
            <sz val="9"/>
            <color indexed="81"/>
            <rFont val="Segoe UI"/>
            <family val="2"/>
          </rPr>
          <t xml:space="preserve">
318T€ in Pauschale</t>
        </r>
      </text>
    </comment>
    <comment ref="L203" authorId="0" shapeId="0">
      <text>
        <r>
          <rPr>
            <b/>
            <sz val="9"/>
            <color indexed="81"/>
            <rFont val="Segoe UI"/>
            <family val="2"/>
          </rPr>
          <t>Mann, Michael:</t>
        </r>
        <r>
          <rPr>
            <sz val="9"/>
            <color indexed="81"/>
            <rFont val="Segoe UI"/>
            <family val="2"/>
          </rPr>
          <t xml:space="preserve">
Klagenfurter Straße 350T€
Kirchweinberg 320T€
Kernerstr/Schützenpl. 680T€</t>
        </r>
      </text>
    </comment>
    <comment ref="M203" authorId="0" shapeId="0">
      <text>
        <r>
          <rPr>
            <b/>
            <sz val="9"/>
            <color indexed="81"/>
            <rFont val="Segoe UI"/>
            <family val="2"/>
          </rPr>
          <t>Mann, Michael:</t>
        </r>
        <r>
          <rPr>
            <sz val="9"/>
            <color indexed="81"/>
            <rFont val="Segoe UI"/>
            <family val="2"/>
          </rPr>
          <t xml:space="preserve">
Botnanger Steige 670T€</t>
        </r>
      </text>
    </comment>
  </commentList>
</comments>
</file>

<file path=xl/sharedStrings.xml><?xml version="1.0" encoding="utf-8"?>
<sst xmlns="http://schemas.openxmlformats.org/spreadsheetml/2006/main" count="503" uniqueCount="456">
  <si>
    <t xml:space="preserve"> </t>
  </si>
  <si>
    <t>Verpflichtungs-</t>
  </si>
  <si>
    <t>ermächtigungen</t>
  </si>
  <si>
    <t>Entwässerung</t>
  </si>
  <si>
    <t>Erschließungsmaßnahmen</t>
  </si>
  <si>
    <t>Sanierungen</t>
  </si>
  <si>
    <t>Allgemein</t>
  </si>
  <si>
    <t>Einrichtungen/Ausstattungen</t>
  </si>
  <si>
    <t>Regenwasserbehandlung</t>
  </si>
  <si>
    <t>Kleinere Kanalbauten</t>
  </si>
  <si>
    <t>Kanalbetrieb</t>
  </si>
  <si>
    <t>Klärwerk Möhringen</t>
  </si>
  <si>
    <t>Klärwerk Plieningen</t>
  </si>
  <si>
    <t>Gruppenklärwerk Ditzingen</t>
  </si>
  <si>
    <t>Allgemeiner Bereich</t>
  </si>
  <si>
    <t>ZS Kleinere Kanalbauten</t>
  </si>
  <si>
    <t>ZS Sanierungen</t>
  </si>
  <si>
    <t>ZS Erschließungen</t>
  </si>
  <si>
    <t xml:space="preserve"> HKW Mühlhausen </t>
  </si>
  <si>
    <t xml:space="preserve"> Klärwerk Möhringen</t>
  </si>
  <si>
    <t xml:space="preserve"> Klärwerk Plieningen</t>
  </si>
  <si>
    <t xml:space="preserve">GKW Ditzingen  </t>
  </si>
  <si>
    <t>ZS Regenbehandl.anlagen</t>
  </si>
  <si>
    <t>Euro</t>
  </si>
  <si>
    <t>Bauabteilung Mitte/Nord</t>
  </si>
  <si>
    <t>Bauabteilung Neckar/Filder</t>
  </si>
  <si>
    <t>EDV / Hard-und Software</t>
  </si>
  <si>
    <t>Betriebseinrichtung / Ausstattung</t>
  </si>
  <si>
    <t>R.99-5112.01.000</t>
  </si>
  <si>
    <t>RÜB/RRB Landhausstraße</t>
  </si>
  <si>
    <t>Kfz-Beschaffung</t>
  </si>
  <si>
    <t>Klärwerke</t>
  </si>
  <si>
    <t>Hauptklärwerk Mühlhausen</t>
  </si>
  <si>
    <t>I.10-6516.000</t>
  </si>
  <si>
    <t>Versorgungssicherheit</t>
  </si>
  <si>
    <t>Verbesserung P-Elimination</t>
  </si>
  <si>
    <t>Einrichtung/Ausstattung 66-K+ZL</t>
  </si>
  <si>
    <t>I.10-6271.000</t>
  </si>
  <si>
    <t>Verbesserung Belebungsbecken7-12</t>
  </si>
  <si>
    <t>I.11-6273.000</t>
  </si>
  <si>
    <t>I.11-6415.000</t>
  </si>
  <si>
    <t>Neubau Schlammsilo</t>
  </si>
  <si>
    <t>K.13-5821.01.000</t>
  </si>
  <si>
    <t>Reinsburgstraße</t>
  </si>
  <si>
    <t>K.17-5933.01.000</t>
  </si>
  <si>
    <t>Dreizlerstraße</t>
  </si>
  <si>
    <t>R.15-5921-01.131</t>
  </si>
  <si>
    <t>Wolfgangstraße</t>
  </si>
  <si>
    <t>Vor dem Wolfbusch</t>
  </si>
  <si>
    <t>Duisburger Straße 10-14</t>
  </si>
  <si>
    <t>K.12-5922.01.000</t>
  </si>
  <si>
    <t>Bahnhofstraße 8-20</t>
  </si>
  <si>
    <t>S.14-5921.03.000</t>
  </si>
  <si>
    <t>Pragstraße 54-56</t>
  </si>
  <si>
    <t>Einzeldarstellung der Investitionsmaßnahmen</t>
  </si>
  <si>
    <t>Projektnummer</t>
  </si>
  <si>
    <t>Gesamtangaben</t>
  </si>
  <si>
    <t>zur Maßnahme</t>
  </si>
  <si>
    <t>-nachrichtlich-</t>
  </si>
  <si>
    <t>Bisher</t>
  </si>
  <si>
    <t>finanziert</t>
  </si>
  <si>
    <t>Ergebnis</t>
  </si>
  <si>
    <t>Ansatz</t>
  </si>
  <si>
    <t>Planung</t>
  </si>
  <si>
    <t>Finanzbedarf</t>
  </si>
  <si>
    <t>weitere Jahre</t>
  </si>
  <si>
    <t>E.21-5822.01.000</t>
  </si>
  <si>
    <t>C1 Innerer Nordbahnhof</t>
  </si>
  <si>
    <t>S.20-5933.02.000</t>
  </si>
  <si>
    <t>Isolde-Kurz-Straße</t>
  </si>
  <si>
    <t>R.11-5000.04.000</t>
  </si>
  <si>
    <t>R.21-5932.01.000</t>
  </si>
  <si>
    <t>RÜB/ PW Logauweg</t>
  </si>
  <si>
    <t>R.01-5143.04.000</t>
  </si>
  <si>
    <t>Filderhauptstraße RÜB</t>
  </si>
  <si>
    <t>K.18-5921.01.000</t>
  </si>
  <si>
    <t>Erneuerung Prozessleitsystem 4. BA</t>
  </si>
  <si>
    <t>I.21-6231.000</t>
  </si>
  <si>
    <t>Sanierung Zulaufkanal Bio Nord</t>
  </si>
  <si>
    <t>Betriebseinrichtung/Ausstattung</t>
  </si>
  <si>
    <t>I.14-6324.000</t>
  </si>
  <si>
    <t>Ertüchtigung und Erweiterung KW Möh.</t>
  </si>
  <si>
    <t>Nr.</t>
  </si>
  <si>
    <t>Eigenbetrieb Stadtentwässerung Stuttgart</t>
  </si>
  <si>
    <t>Auszahlungen für Baumaßnahmen</t>
  </si>
  <si>
    <t>Auszahlungen für den Erwerb von beweglichen 
Sachvermögen</t>
  </si>
  <si>
    <t>Einrichtungen/Ausstattungen 66-5</t>
  </si>
  <si>
    <t>Abteilung Entwässerung</t>
  </si>
  <si>
    <t>HKW Mühlhausen</t>
  </si>
  <si>
    <t>GKW Ditzingen</t>
  </si>
  <si>
    <t xml:space="preserve"> Abteilung Entwässerung</t>
  </si>
  <si>
    <t xml:space="preserve"> Kanalbetrieb</t>
  </si>
  <si>
    <t xml:space="preserve"> HKW</t>
  </si>
  <si>
    <t>Summe der Auszahlungen aus
Investitionstätigkeit</t>
  </si>
  <si>
    <t>Summe Baumaßnahmen gesamt</t>
  </si>
  <si>
    <t xml:space="preserve">Summe der Einzahlung aus Investitionstätigkeit </t>
  </si>
  <si>
    <t>und Finanzierungstätigkeit</t>
  </si>
  <si>
    <t>Einzahlungen aus Investitionszuwendungen</t>
  </si>
  <si>
    <t>Einzahlungen aus Investitionsbeiträgen</t>
  </si>
  <si>
    <t>Einzahlungen aus Abgänge Sachvermögen</t>
  </si>
  <si>
    <t>Einzahlungen aus Veräußerung Finanzvermögen</t>
  </si>
  <si>
    <t>Auszahlungen Erwerb von Grundstücken 
und Gebäuden</t>
  </si>
  <si>
    <t>Zwischensumme Entwässerung</t>
  </si>
  <si>
    <t>Zwischensumme Klärwerke</t>
  </si>
  <si>
    <t>Bauzeitzinsen</t>
  </si>
  <si>
    <t xml:space="preserve">Summe Investitionen bewegliches Sachvermögen </t>
  </si>
  <si>
    <t>Auszahlungen Investitionsförderungsmaßnahmen</t>
  </si>
  <si>
    <t>Saldo aus Investitionstätigkeit und
Finanzierungstätigkeit</t>
  </si>
  <si>
    <t>Auszahlungen Erwerb immateriellen Vermögensgegenständen</t>
  </si>
  <si>
    <t>Gesamtkosten der Maßnahmen</t>
  </si>
  <si>
    <t>Zwischensumme Investitionen Gesamt</t>
  </si>
  <si>
    <t>Maßnahmen</t>
  </si>
  <si>
    <t>Bauabteilung Mitte Nord</t>
  </si>
  <si>
    <t>E.24-5080</t>
  </si>
  <si>
    <t>Hausanschlusskanäle</t>
  </si>
  <si>
    <t>E.25-5080</t>
  </si>
  <si>
    <t>E.26-5080</t>
  </si>
  <si>
    <t>E.27-5080</t>
  </si>
  <si>
    <t>E.28-5080</t>
  </si>
  <si>
    <t>E.14-5922.01.000</t>
  </si>
  <si>
    <t>Neckarpark, Straße 112-120</t>
  </si>
  <si>
    <t>E.24-5090</t>
  </si>
  <si>
    <t>E.25-5090</t>
  </si>
  <si>
    <t>E.26-5090</t>
  </si>
  <si>
    <t>E.27-5090</t>
  </si>
  <si>
    <t>E.28-5090</t>
  </si>
  <si>
    <t>S.15-5821.01.000</t>
  </si>
  <si>
    <t>Eierstraße</t>
  </si>
  <si>
    <t>S.09-5822.02.000</t>
  </si>
  <si>
    <t>RÜB Schwanenplatz</t>
  </si>
  <si>
    <t>S.14-5822.05.000</t>
  </si>
  <si>
    <t>Cannstatter Str. BW-Ertüchtigung</t>
  </si>
  <si>
    <t>S.16-5822.01.000</t>
  </si>
  <si>
    <t>Cannstatter Straße / Seitenkanäle</t>
  </si>
  <si>
    <t>S.17-5822.02.000</t>
  </si>
  <si>
    <t>Nordbahnhof-/Sarweystraße</t>
  </si>
  <si>
    <t>S.18-5822.03.000</t>
  </si>
  <si>
    <t>Rosengartenstraße</t>
  </si>
  <si>
    <t>S.19-5822.02.000</t>
  </si>
  <si>
    <t>Wangener Straße</t>
  </si>
  <si>
    <t>S.21-5822.01.000</t>
  </si>
  <si>
    <t>Beyerstraße</t>
  </si>
  <si>
    <t>S.17-5823.02.000</t>
  </si>
  <si>
    <t>Botnanger Straße</t>
  </si>
  <si>
    <t>S.17-5823.05.000</t>
  </si>
  <si>
    <t>Hermann-Kurz-Straße</t>
  </si>
  <si>
    <t>S.18-5823.01.000</t>
  </si>
  <si>
    <t>Herdweg</t>
  </si>
  <si>
    <t>S.18-5831.01.000</t>
  </si>
  <si>
    <t>Bregenzer-/Leobener Straße</t>
  </si>
  <si>
    <t>S.18-5831.02.000</t>
  </si>
  <si>
    <t>Sankt-Pöltener-Straße</t>
  </si>
  <si>
    <t>S.21-5831.020.00</t>
  </si>
  <si>
    <t>Klagenfurter Straße</t>
  </si>
  <si>
    <t>S.14-5832.05.000</t>
  </si>
  <si>
    <t>Schützenbühlstraße</t>
  </si>
  <si>
    <t>S.14-5832.06.000</t>
  </si>
  <si>
    <t>Salzwiesen-/Gottfried-Keller-Straße</t>
  </si>
  <si>
    <t>S.14-5832.09.000</t>
  </si>
  <si>
    <t>Burtenbachstraße/Im Pfädlen</t>
  </si>
  <si>
    <t>S.14-5832.13.000</t>
  </si>
  <si>
    <t>Heutigsheimer Straße/Im Grasgarten</t>
  </si>
  <si>
    <t>S.17-5832.02.000</t>
  </si>
  <si>
    <t>Korntaler Straße 2. BA</t>
  </si>
  <si>
    <t>HS Feuerbach</t>
  </si>
  <si>
    <t>S.15-5921.01.000</t>
  </si>
  <si>
    <t>Wetzlarer Straße</t>
  </si>
  <si>
    <t>S.15-5921.02.000</t>
  </si>
  <si>
    <t>Quellenstraße</t>
  </si>
  <si>
    <t>S.15-5921.03.000</t>
  </si>
  <si>
    <t>Im Schwenkrain/Löwentorbogen</t>
  </si>
  <si>
    <t>S.16-5921.02.000</t>
  </si>
  <si>
    <t>Düker Voltastr./Rechen vor Düker</t>
  </si>
  <si>
    <t>S.17-5921.01.000</t>
  </si>
  <si>
    <t>Duisburger-/Rosenaustraße</t>
  </si>
  <si>
    <t>S.19-5921.01.000</t>
  </si>
  <si>
    <t>Rommel-/Nast-/Bottroper Straße</t>
  </si>
  <si>
    <t>S.19-5921.02.000</t>
  </si>
  <si>
    <t>Bottroper Str. 31-63</t>
  </si>
  <si>
    <t>S.15-5922.01.000</t>
  </si>
  <si>
    <t>Reichenbachstraße/Veielbrunnenweg</t>
  </si>
  <si>
    <t>S.17-5922.02.000</t>
  </si>
  <si>
    <t>Normann-/Kaisersbacher Straße</t>
  </si>
  <si>
    <t>S.19-5922.01.000</t>
  </si>
  <si>
    <t>König-Karl-/Kleemannstraße</t>
  </si>
  <si>
    <t>S.19-5922.02.000</t>
  </si>
  <si>
    <t>Reichenhaller Straße 51-65</t>
  </si>
  <si>
    <t>S.10-5923.01.000</t>
  </si>
  <si>
    <t>Laupheimer-/Fellner-/Nähterstraße</t>
  </si>
  <si>
    <t>S.10-5923.02.000</t>
  </si>
  <si>
    <t>Kirchweinberg 23-43</t>
  </si>
  <si>
    <t>S.13-5923.02.000</t>
  </si>
  <si>
    <t>Fellbacher-/Hettich-/Kappelbergstr.</t>
  </si>
  <si>
    <t>S.13-5923.03.000</t>
  </si>
  <si>
    <t>Am Mittelkai 24-34 (2. BA)</t>
  </si>
  <si>
    <t>S.13-5923.04.000</t>
  </si>
  <si>
    <t>Am Mittelkai 34-66 (3. BA)</t>
  </si>
  <si>
    <t>S.13-5923.10.000</t>
  </si>
  <si>
    <t>Biklenstraße 5-14</t>
  </si>
  <si>
    <t>S.16-5923.02.000</t>
  </si>
  <si>
    <t>Uhlbacher Straße</t>
  </si>
  <si>
    <t>S.17-5923.01.000</t>
  </si>
  <si>
    <t>Stettener Straße 27-99</t>
  </si>
  <si>
    <t>S.17-5923.02.000</t>
  </si>
  <si>
    <t>Nägelesäcker 23-33</t>
  </si>
  <si>
    <t>S.20-5923.01.000</t>
  </si>
  <si>
    <t>Amstetter-/Einödstraße</t>
  </si>
  <si>
    <t>V.20-5923.01.000</t>
  </si>
  <si>
    <t>S21 Rangierbahnhof / Dole 3</t>
  </si>
  <si>
    <t>V.20-5923.02.000</t>
  </si>
  <si>
    <t>S21 Rangierbahnhof / Dole 4</t>
  </si>
  <si>
    <t>V.20-5923.03.000</t>
  </si>
  <si>
    <t>S21 Rangierbahnhof / Dole 5</t>
  </si>
  <si>
    <t>Am Westkai 6-31, RRK</t>
  </si>
  <si>
    <t>Innsbrucker Straße 2-6</t>
  </si>
  <si>
    <t>Lindenschul- / Türkenstr</t>
  </si>
  <si>
    <t>S.15-5931.02.000</t>
  </si>
  <si>
    <t>Vollmöllerstraße 1-15 / Stadtpark</t>
  </si>
  <si>
    <t>S.16-5931.03.000</t>
  </si>
  <si>
    <t>Trennbauwerk LFKW Büsnau</t>
  </si>
  <si>
    <t>S.19-5931.01.000</t>
  </si>
  <si>
    <t>Schockenriedstraße 4-6</t>
  </si>
  <si>
    <t>S.19-5931.02.000</t>
  </si>
  <si>
    <t>Pascal-/Hauptstraße</t>
  </si>
  <si>
    <t>S.22-5931.01.000</t>
  </si>
  <si>
    <t>Am Wallgraben 60-64</t>
  </si>
  <si>
    <t>Untere - / Obere Brandstraße</t>
  </si>
  <si>
    <t>S.12-5932.01.000</t>
  </si>
  <si>
    <t>Günther-/Edenhallstraße</t>
  </si>
  <si>
    <t>S.15-5932.02.000</t>
  </si>
  <si>
    <t>Hoffeld-/Reutlinger Straße</t>
  </si>
  <si>
    <t>S.15-5932.03.000</t>
  </si>
  <si>
    <t>Metzinger-/Wolfschlugener Straße</t>
  </si>
  <si>
    <t>S.16-5932.01.000</t>
  </si>
  <si>
    <t>Auf dem Haigst 2-10 / Haigststaffel</t>
  </si>
  <si>
    <t>S.16-5932.02.000</t>
  </si>
  <si>
    <t>Heinestraße 17-65</t>
  </si>
  <si>
    <t>S.17-5932.01.000</t>
  </si>
  <si>
    <t>Tailfinger-/Fleischhauerstraße</t>
  </si>
  <si>
    <t>S.21-5932.01.000</t>
  </si>
  <si>
    <t>Alb-/Wurmlinger-/Leinfeldener-/Löwenstraße</t>
  </si>
  <si>
    <t>S.23-5932.01.000</t>
  </si>
  <si>
    <t>Raff-/Gohlstraße</t>
  </si>
  <si>
    <t>S.12-5933.03.000</t>
  </si>
  <si>
    <t>Goezstraße 14-30</t>
  </si>
  <si>
    <t>S.13-5933.02.000</t>
  </si>
  <si>
    <t>Filderhauptstraße 136-169</t>
  </si>
  <si>
    <t>S-Pauschalen</t>
  </si>
  <si>
    <t>R.09-5823.02.000</t>
  </si>
  <si>
    <t>RÜB Laihle</t>
  </si>
  <si>
    <t>R.09-5823.03.000</t>
  </si>
  <si>
    <t>RÜB Regerstraße</t>
  </si>
  <si>
    <t>R.09-5823.04.000</t>
  </si>
  <si>
    <t>RÜB/RRB Presselstraße</t>
  </si>
  <si>
    <t>R.15-5832.01.000</t>
  </si>
  <si>
    <t>RÜB Friedrichswahl</t>
  </si>
  <si>
    <t>R.09-5833.01.000</t>
  </si>
  <si>
    <t>RÜB Rappachschule</t>
  </si>
  <si>
    <t>R.16-5921.01.000</t>
  </si>
  <si>
    <t>Voltastraße RÜB</t>
  </si>
  <si>
    <t>R.17-5921.01.000</t>
  </si>
  <si>
    <t>Aldinger Straße RÜB</t>
  </si>
  <si>
    <t>R.19-5921.01.000</t>
  </si>
  <si>
    <t>RÜB Illerstraße</t>
  </si>
  <si>
    <t>R.20-5921.01.000</t>
  </si>
  <si>
    <t>RÜB Eichenäcker</t>
  </si>
  <si>
    <t>R.21-5921.01.000</t>
  </si>
  <si>
    <t>RÜK Bachhalde</t>
  </si>
  <si>
    <t>R.21-5921.02.000</t>
  </si>
  <si>
    <t>RÜK Aldinger Straße</t>
  </si>
  <si>
    <t>R.18-5922.01.000</t>
  </si>
  <si>
    <t>Zuckerbergstollen, Verteilerb</t>
  </si>
  <si>
    <t>R.12.5923.02.000</t>
  </si>
  <si>
    <t>Am Mittelkai 38 (Neubau RÜ)</t>
  </si>
  <si>
    <t>R.12.5923.03.000</t>
  </si>
  <si>
    <t>Am Mittelkai 38 (Entlastungskanal RÜ)</t>
  </si>
  <si>
    <t>R.20-5923.010-00</t>
  </si>
  <si>
    <t>RÜ Benzstraße Bahndole 4</t>
  </si>
  <si>
    <t>R.12-5932.01.000</t>
  </si>
  <si>
    <t>Falkenstraße RÜK</t>
  </si>
  <si>
    <t>R.20-5932.01.000</t>
  </si>
  <si>
    <t>RÜB Kauslerweg</t>
  </si>
  <si>
    <t>R-Pauschalen</t>
  </si>
  <si>
    <t>K.19-5821.01.000</t>
  </si>
  <si>
    <t>Olga-/Mittelstraße</t>
  </si>
  <si>
    <t>Böblinger Straße</t>
  </si>
  <si>
    <t>K.21-5821.03.000</t>
  </si>
  <si>
    <t>Olgastraße / Katharinenplatz</t>
  </si>
  <si>
    <t>K.21-5821.050-00</t>
  </si>
  <si>
    <t>Böblinger Straße/Südheimer Platz</t>
  </si>
  <si>
    <t>K.16-5822.02.000</t>
  </si>
  <si>
    <t>Landhausstraße</t>
  </si>
  <si>
    <t>K.20-5822.01.000</t>
  </si>
  <si>
    <t>K.20-5822.02.000</t>
  </si>
  <si>
    <t>Friedhofstraße/Mönchstraße</t>
  </si>
  <si>
    <t>Filderblickweg/Distlerstraße</t>
  </si>
  <si>
    <t>Mohlstraße</t>
  </si>
  <si>
    <t>Sünderstaffel</t>
  </si>
  <si>
    <t>K.13-5823.01.000</t>
  </si>
  <si>
    <t>Wolframstraße</t>
  </si>
  <si>
    <t>K.20-5823.01.000</t>
  </si>
  <si>
    <t>Herdweg/Relenbergstraße</t>
  </si>
  <si>
    <t>Neufferstraße</t>
  </si>
  <si>
    <t>HS Feuerbach, Friedrichsw. - Hohlgr.</t>
  </si>
  <si>
    <t>Brackenheimer-/Markgröninger Str</t>
  </si>
  <si>
    <t>Schwieberdinger Straße</t>
  </si>
  <si>
    <t>K.22-5832.010-00</t>
  </si>
  <si>
    <t>Gundelsheimer-/Löchgauer Straße</t>
  </si>
  <si>
    <t>Beim Schnatzgraben</t>
  </si>
  <si>
    <t>K.22-5921.010-00</t>
  </si>
  <si>
    <t>Neckartalstraße 67-73</t>
  </si>
  <si>
    <t>K.13-5923.02.000</t>
  </si>
  <si>
    <t>K.14-5923.01.000</t>
  </si>
  <si>
    <t>Biklenstraße</t>
  </si>
  <si>
    <t>K.20-5923.01.000</t>
  </si>
  <si>
    <t>Mirabellen-/Uhlbacherstraße</t>
  </si>
  <si>
    <t>K.14-5931.01.000</t>
  </si>
  <si>
    <t>Am Schattwald/Jagdweg</t>
  </si>
  <si>
    <t>K.14-5931.02.000</t>
  </si>
  <si>
    <t>Eisenauer Weg</t>
  </si>
  <si>
    <t>Pfarrhausstraße 30-46</t>
  </si>
  <si>
    <t>Essigweg</t>
  </si>
  <si>
    <t>K.11-5932.06.000</t>
  </si>
  <si>
    <t>Leinenweber-/Richterstr. (Aischbachk.)</t>
  </si>
  <si>
    <t>K.17-5932.01.000</t>
  </si>
  <si>
    <t>Nägele-/Knödler-/Karl-Pfaff-Str</t>
  </si>
  <si>
    <t>K.17-5932.03.000</t>
  </si>
  <si>
    <t>Auf dem Haigst/Kauzenhecke/Alte Weinsteige</t>
  </si>
  <si>
    <t>Kiefernweg</t>
  </si>
  <si>
    <t>K.06-5143.02.000</t>
  </si>
  <si>
    <t>Ölschlägerstraße</t>
  </si>
  <si>
    <t>K.11-5933.04.000</t>
  </si>
  <si>
    <t>Schemppstraße 4-30</t>
  </si>
  <si>
    <t>K.21-5933.010-00</t>
  </si>
  <si>
    <t>Schwendestraße</t>
  </si>
  <si>
    <t>K.21-5933.020-00</t>
  </si>
  <si>
    <t>Linkenstraße</t>
  </si>
  <si>
    <t>K-Pauschalen</t>
  </si>
  <si>
    <t>Zwischensumme Entwässerung ohne Großprojekte</t>
  </si>
  <si>
    <t>Großprojekte</t>
  </si>
  <si>
    <t>ZS Großprojekte</t>
  </si>
  <si>
    <t>Erschließungsplanung pauschal</t>
  </si>
  <si>
    <t>S.23-5821.01.000</t>
  </si>
  <si>
    <t>V.21-5923.01.000</t>
  </si>
  <si>
    <t>S21 Rangierbahnhof / Dole 6</t>
  </si>
  <si>
    <t>K.21-5932.01.000</t>
  </si>
  <si>
    <t>K.21-5932.02.000</t>
  </si>
  <si>
    <t>Kleine Falterstraße</t>
  </si>
  <si>
    <t>I.24-5050 ff.</t>
  </si>
  <si>
    <t>I.24-5000.196</t>
  </si>
  <si>
    <t>I.24-5000.199</t>
  </si>
  <si>
    <t>I.24-6297.000 ff.</t>
  </si>
  <si>
    <t>I.24-6397.000 ff.</t>
  </si>
  <si>
    <t>I.24-6497.000 ff.</t>
  </si>
  <si>
    <t>I.24-6597.000 ff.</t>
  </si>
  <si>
    <t>I.24-8000.800 ff.</t>
  </si>
  <si>
    <t>I.24-8100.000 ff.</t>
  </si>
  <si>
    <t>I.16-6518.000</t>
  </si>
  <si>
    <t>Erneuerung BHKW</t>
  </si>
  <si>
    <t>I.21-6520.000</t>
  </si>
  <si>
    <t>Ertüchtigung Verteilerbauwerk</t>
  </si>
  <si>
    <t>I.21-6521.000</t>
  </si>
  <si>
    <t>Verbesserung Biologie</t>
  </si>
  <si>
    <t>I.21-6522.000</t>
  </si>
  <si>
    <t>Ertüchtigung Schlammbehandlung</t>
  </si>
  <si>
    <t>I.22-6524.000</t>
  </si>
  <si>
    <t>Hochwassersicherheit</t>
  </si>
  <si>
    <t>I.23-6525.000</t>
  </si>
  <si>
    <t>Photovoltaikanlage</t>
  </si>
  <si>
    <t>I.23-6526.000</t>
  </si>
  <si>
    <t>Verbesserung Datenanbindung</t>
  </si>
  <si>
    <t>Ertüchtigung Nachklärbecken 1 und 2</t>
  </si>
  <si>
    <t>I.20-6424.000</t>
  </si>
  <si>
    <t>I.21-6427.000</t>
  </si>
  <si>
    <t>Ertüchtigung Faulung</t>
  </si>
  <si>
    <t>I.21-6428.000</t>
  </si>
  <si>
    <t>Sanierung Betriebsgebäude</t>
  </si>
  <si>
    <t>I.23-6430-000</t>
  </si>
  <si>
    <t>Verbesserung Rücklaufschlammführung</t>
  </si>
  <si>
    <t>I.23-6431.000</t>
  </si>
  <si>
    <t>I.23-6432.000</t>
  </si>
  <si>
    <t>Verbesserung Betriebswasserdruck</t>
  </si>
  <si>
    <t>I.23-6331.000</t>
  </si>
  <si>
    <t>Smarte Beleuchtung</t>
  </si>
  <si>
    <t>I.12-6280.000</t>
  </si>
  <si>
    <t>Ertüchtigung WSO 2</t>
  </si>
  <si>
    <t>I.13-6288.000</t>
  </si>
  <si>
    <t>Erneuerung Vorklärung</t>
  </si>
  <si>
    <t>I.10-6293.000</t>
  </si>
  <si>
    <t>Optimierung Wärmeverbund</t>
  </si>
  <si>
    <t>I.17-6201.000</t>
  </si>
  <si>
    <t>Kühlwasserpumpwerk</t>
  </si>
  <si>
    <t>I.17-6207.000</t>
  </si>
  <si>
    <t>BHKW-Zentrale</t>
  </si>
  <si>
    <t>I.18-6212.000</t>
  </si>
  <si>
    <t>Brandmeldezentrale</t>
  </si>
  <si>
    <t>I.19-6214.000</t>
  </si>
  <si>
    <t>Forschungsklärwerk Büsnau</t>
  </si>
  <si>
    <t>I.19-6215.000</t>
  </si>
  <si>
    <t>Ertüchtigung Neckardamm</t>
  </si>
  <si>
    <t>I.19-6216.000</t>
  </si>
  <si>
    <t>Erneuerung Pförtnerhaus Tor 2</t>
  </si>
  <si>
    <t>I.20-6220.000</t>
  </si>
  <si>
    <t>Solarfaltdach</t>
  </si>
  <si>
    <t>I.20-6222.000</t>
  </si>
  <si>
    <t>Aufstockung Bürogebäude</t>
  </si>
  <si>
    <t>I.21-6223.000</t>
  </si>
  <si>
    <t>Vollentsalzungsanlage WSO 3</t>
  </si>
  <si>
    <t>I.21-6225.000</t>
  </si>
  <si>
    <t>Gebäude-und Anlagensicherheit</t>
  </si>
  <si>
    <t>I.23-6226.000</t>
  </si>
  <si>
    <t>Neubau Betriebsgebäude</t>
  </si>
  <si>
    <t>I.21-6228.000</t>
  </si>
  <si>
    <t>Überwachungssystem Zugänge</t>
  </si>
  <si>
    <t>I.21-6229.000</t>
  </si>
  <si>
    <t>Neubau Lager WSO</t>
  </si>
  <si>
    <t>I.21-6230.000</t>
  </si>
  <si>
    <t>Modellkanal</t>
  </si>
  <si>
    <t>I.23-6235.000</t>
  </si>
  <si>
    <t>Optimierung Nachklärbecken 5-8</t>
  </si>
  <si>
    <t>I.23-6236.000</t>
  </si>
  <si>
    <t>Ertüchtigung Rechen-u. Sandfanganlage</t>
  </si>
  <si>
    <t>I.23-6237.000</t>
  </si>
  <si>
    <t>Verbesserung Betriebs-u.Trinkwassernetz</t>
  </si>
  <si>
    <t>I.23-6238.000</t>
  </si>
  <si>
    <t>Erneuerung Gebläsestation Bio Nord</t>
  </si>
  <si>
    <t>I.23-6240.000</t>
  </si>
  <si>
    <t>Verbesserung Rechengutverbrennung</t>
  </si>
  <si>
    <t>I.23-6241.000</t>
  </si>
  <si>
    <t xml:space="preserve">IT-Sicherheitsmaßnahmen </t>
  </si>
  <si>
    <t>I.23-6242.000</t>
  </si>
  <si>
    <t>Ertüchtigung E-Filter 2 WSO 3</t>
  </si>
  <si>
    <t>S.23-5832.01.000</t>
  </si>
  <si>
    <t>S.07-5142.01.000</t>
  </si>
  <si>
    <t>S.21-5923.01.000</t>
  </si>
  <si>
    <t>S.21-5923.02.000</t>
  </si>
  <si>
    <t>S.21-5923.03.000</t>
  </si>
  <si>
    <t>E-Pauschalen…</t>
  </si>
  <si>
    <t>K.21-5822.01.000</t>
  </si>
  <si>
    <t>K.21-5822.02.000</t>
  </si>
  <si>
    <t>K.21-5822.03.000</t>
  </si>
  <si>
    <t>K.21-5831.01.000</t>
  </si>
  <si>
    <t>K.21-5832.01.000</t>
  </si>
  <si>
    <t>K.21-5832.02.000</t>
  </si>
  <si>
    <t>K.21-5832.03.000</t>
  </si>
  <si>
    <t>K.19-5833-01.000</t>
  </si>
  <si>
    <t>K.19-5833.02.000</t>
  </si>
  <si>
    <t>K.21-5931.01.000</t>
  </si>
  <si>
    <t>K.21-5931.02.000</t>
  </si>
  <si>
    <t>K.21-5821.02.000</t>
  </si>
  <si>
    <t>Ansatz Wirtschaftsplan 
Annahme voraussichtliche Realisierung der S-Projekte
in 2024/2025 bei 80%</t>
  </si>
  <si>
    <t>Ansatz Wirtschaftsplan 
Annahme voraussichtliche Realisierung der R-Projekte
in 2024/2025 bei 80%</t>
  </si>
  <si>
    <t>Aktivierte Eigenleistungen (in den Ansätzen enthalten)</t>
  </si>
  <si>
    <t>Auszahlungen Erwerb Finanzvermögen (Zinsen/Tilgungen)</t>
  </si>
  <si>
    <t>Einzahlungen für sonstige Investitionstätigkeit
(Kredite)</t>
  </si>
  <si>
    <r>
      <t>Schätzung der nach Fertigstellung der Maßnahmen entstehenden jährlichen Ergebnisbelastungen 
(</t>
    </r>
    <r>
      <rPr>
        <sz val="14"/>
        <rFont val="Arial"/>
        <family val="2"/>
      </rPr>
      <t>Abschreibungen und Zinsaufwand)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</si>
</sst>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€"/>
  </numFmts>
  <fonts count="26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2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20"/>
      <name val="Arial"/>
      <family val="2"/>
    </font>
    <font>
      <b/>
      <u/>
      <sz val="12"/>
      <color indexed="8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9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/>
    <xf numFmtId="3" fontId="1" fillId="0" borderId="3" xfId="1" applyNumberFormat="1" applyFont="1" applyBorder="1"/>
    <xf numFmtId="3" fontId="1" fillId="2" borderId="8" xfId="1" applyNumberFormat="1" applyFont="1" applyFill="1" applyBorder="1"/>
    <xf numFmtId="3" fontId="8" fillId="0" borderId="8" xfId="1" applyNumberFormat="1" applyFont="1" applyBorder="1"/>
    <xf numFmtId="3" fontId="8" fillId="2" borderId="8" xfId="1" applyNumberFormat="1" applyFont="1" applyFill="1" applyBorder="1"/>
    <xf numFmtId="3" fontId="9" fillId="0" borderId="3" xfId="1" applyNumberFormat="1" applyFont="1" applyBorder="1"/>
    <xf numFmtId="3" fontId="1" fillId="0" borderId="8" xfId="1" applyNumberFormat="1" applyFont="1" applyBorder="1"/>
    <xf numFmtId="3" fontId="8" fillId="0" borderId="3" xfId="1" applyNumberFormat="1" applyFont="1" applyBorder="1"/>
    <xf numFmtId="3" fontId="9" fillId="0" borderId="5" xfId="1" applyNumberFormat="1" applyFont="1" applyBorder="1"/>
    <xf numFmtId="3" fontId="9" fillId="2" borderId="5" xfId="1" applyNumberFormat="1" applyFont="1" applyFill="1" applyBorder="1"/>
    <xf numFmtId="3" fontId="9" fillId="0" borderId="8" xfId="1" applyNumberFormat="1" applyFont="1" applyBorder="1"/>
    <xf numFmtId="3" fontId="9" fillId="2" borderId="8" xfId="1" applyNumberFormat="1" applyFont="1" applyFill="1" applyBorder="1"/>
    <xf numFmtId="3" fontId="9" fillId="0" borderId="7" xfId="1" applyNumberFormat="1" applyFont="1" applyBorder="1" applyAlignment="1">
      <alignment vertical="center"/>
    </xf>
    <xf numFmtId="3" fontId="9" fillId="2" borderId="7" xfId="1" applyNumberFormat="1" applyFont="1" applyFill="1" applyBorder="1" applyAlignment="1">
      <alignment vertical="center"/>
    </xf>
    <xf numFmtId="3" fontId="9" fillId="2" borderId="8" xfId="1" applyNumberFormat="1" applyFont="1" applyFill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3" fontId="7" fillId="2" borderId="10" xfId="1" applyNumberFormat="1" applyFont="1" applyFill="1" applyBorder="1" applyAlignment="1">
      <alignment vertical="center"/>
    </xf>
    <xf numFmtId="3" fontId="9" fillId="0" borderId="14" xfId="1" applyNumberFormat="1" applyFont="1" applyBorder="1"/>
    <xf numFmtId="3" fontId="9" fillId="0" borderId="10" xfId="1" applyNumberFormat="1" applyFont="1" applyBorder="1" applyAlignment="1">
      <alignment vertical="center"/>
    </xf>
    <xf numFmtId="3" fontId="9" fillId="0" borderId="10" xfId="1" applyNumberFormat="1" applyFont="1" applyFill="1" applyBorder="1" applyAlignment="1">
      <alignment vertical="center"/>
    </xf>
    <xf numFmtId="0" fontId="1" fillId="0" borderId="0" xfId="1" applyFill="1"/>
    <xf numFmtId="0" fontId="2" fillId="0" borderId="8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1" fillId="0" borderId="3" xfId="1" applyNumberFormat="1" applyFont="1" applyFill="1" applyBorder="1"/>
    <xf numFmtId="0" fontId="1" fillId="0" borderId="8" xfId="1" applyFont="1" applyFill="1" applyBorder="1" applyAlignment="1">
      <alignment horizontal="center"/>
    </xf>
    <xf numFmtId="0" fontId="1" fillId="0" borderId="1" xfId="1" applyFill="1" applyBorder="1"/>
    <xf numFmtId="0" fontId="2" fillId="0" borderId="8" xfId="1" applyFont="1" applyFill="1" applyBorder="1"/>
    <xf numFmtId="0" fontId="2" fillId="0" borderId="8" xfId="1" quotePrefix="1" applyFont="1" applyFill="1" applyBorder="1" applyAlignment="1">
      <alignment horizontal="center"/>
    </xf>
    <xf numFmtId="3" fontId="9" fillId="0" borderId="3" xfId="1" applyNumberFormat="1" applyFont="1" applyFill="1" applyBorder="1"/>
    <xf numFmtId="0" fontId="1" fillId="0" borderId="3" xfId="1" applyFont="1" applyFill="1" applyBorder="1"/>
    <xf numFmtId="0" fontId="2" fillId="0" borderId="3" xfId="1" applyFont="1" applyFill="1" applyBorder="1"/>
    <xf numFmtId="0" fontId="2" fillId="6" borderId="8" xfId="1" applyFont="1" applyFill="1" applyBorder="1" applyAlignment="1">
      <alignment horizontal="center"/>
    </xf>
    <xf numFmtId="0" fontId="2" fillId="6" borderId="9" xfId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" fillId="0" borderId="1" xfId="1" applyFont="1" applyFill="1" applyBorder="1" applyAlignment="1">
      <alignment horizontal="centerContinuous"/>
    </xf>
    <xf numFmtId="0" fontId="1" fillId="0" borderId="1" xfId="1" applyFont="1" applyFill="1" applyBorder="1"/>
    <xf numFmtId="0" fontId="1" fillId="0" borderId="2" xfId="1" applyFont="1" applyFill="1" applyBorder="1"/>
    <xf numFmtId="0" fontId="1" fillId="0" borderId="0" xfId="1" applyFont="1" applyFill="1" applyBorder="1"/>
    <xf numFmtId="0" fontId="1" fillId="0" borderId="8" xfId="1" quotePrefix="1" applyFont="1" applyFill="1" applyBorder="1" applyAlignment="1">
      <alignment horizontal="center"/>
    </xf>
    <xf numFmtId="0" fontId="1" fillId="0" borderId="0" xfId="1" applyFont="1" applyFill="1"/>
    <xf numFmtId="0" fontId="2" fillId="6" borderId="8" xfId="1" quotePrefix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2" fillId="0" borderId="0" xfId="1" applyFont="1" applyFill="1"/>
    <xf numFmtId="0" fontId="1" fillId="0" borderId="1" xfId="1" applyFont="1" applyFill="1" applyBorder="1" applyAlignment="1">
      <alignment horizontal="right"/>
    </xf>
    <xf numFmtId="0" fontId="1" fillId="3" borderId="1" xfId="1" applyFont="1" applyFill="1" applyBorder="1" applyAlignment="1">
      <alignment horizontal="right"/>
    </xf>
    <xf numFmtId="3" fontId="1" fillId="0" borderId="8" xfId="1" applyNumberFormat="1" applyFont="1" applyFill="1" applyBorder="1" applyAlignment="1">
      <alignment horizontal="right"/>
    </xf>
    <xf numFmtId="3" fontId="1" fillId="6" borderId="8" xfId="1" applyNumberFormat="1" applyFont="1" applyFill="1" applyBorder="1" applyAlignment="1">
      <alignment horizontal="right"/>
    </xf>
    <xf numFmtId="3" fontId="8" fillId="0" borderId="8" xfId="1" applyNumberFormat="1" applyFont="1" applyFill="1" applyBorder="1" applyAlignment="1">
      <alignment horizontal="right"/>
    </xf>
    <xf numFmtId="3" fontId="8" fillId="6" borderId="8" xfId="1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3" fontId="1" fillId="6" borderId="5" xfId="1" applyNumberFormat="1" applyFont="1" applyFill="1" applyBorder="1" applyAlignment="1">
      <alignment horizontal="right"/>
    </xf>
    <xf numFmtId="3" fontId="1" fillId="0" borderId="5" xfId="1" applyNumberFormat="1" applyFont="1" applyFill="1" applyBorder="1" applyAlignment="1">
      <alignment horizontal="right"/>
    </xf>
    <xf numFmtId="3" fontId="2" fillId="6" borderId="8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/>
    </xf>
    <xf numFmtId="0" fontId="1" fillId="0" borderId="0" xfId="1" applyFont="1" applyFill="1" applyAlignment="1">
      <alignment horizontal="right"/>
    </xf>
    <xf numFmtId="0" fontId="1" fillId="0" borderId="3" xfId="1" applyFont="1" applyFill="1" applyBorder="1" applyAlignment="1">
      <alignment horizontal="right"/>
    </xf>
    <xf numFmtId="0" fontId="1" fillId="4" borderId="0" xfId="1" applyFont="1" applyFill="1" applyAlignment="1">
      <alignment horizontal="right"/>
    </xf>
    <xf numFmtId="0" fontId="1" fillId="0" borderId="5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1" fillId="6" borderId="5" xfId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" fillId="0" borderId="0" xfId="1" applyFont="1"/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/>
    </xf>
    <xf numFmtId="0" fontId="1" fillId="0" borderId="0" xfId="1" applyFont="1" applyBorder="1"/>
    <xf numFmtId="0" fontId="14" fillId="0" borderId="0" xfId="0" applyFont="1" applyAlignment="1">
      <alignment horizontal="center" vertical="top"/>
    </xf>
    <xf numFmtId="0" fontId="1" fillId="0" borderId="1" xfId="1" applyFont="1" applyBorder="1"/>
    <xf numFmtId="0" fontId="1" fillId="0" borderId="13" xfId="1" applyFont="1" applyBorder="1"/>
    <xf numFmtId="0" fontId="1" fillId="0" borderId="3" xfId="1" applyFont="1" applyFill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3" xfId="1" applyFont="1" applyBorder="1"/>
    <xf numFmtId="0" fontId="1" fillId="0" borderId="8" xfId="1" applyFont="1" applyFill="1" applyBorder="1"/>
    <xf numFmtId="0" fontId="1" fillId="0" borderId="3" xfId="1" applyFont="1" applyFill="1" applyBorder="1" applyAlignment="1">
      <alignment vertical="top" wrapText="1"/>
    </xf>
    <xf numFmtId="3" fontId="1" fillId="0" borderId="8" xfId="1" applyNumberFormat="1" applyFont="1" applyFill="1" applyBorder="1" applyAlignment="1">
      <alignment horizontal="right" vertical="top"/>
    </xf>
    <xf numFmtId="3" fontId="1" fillId="6" borderId="8" xfId="1" applyNumberFormat="1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1" fillId="0" borderId="3" xfId="1" applyFont="1" applyBorder="1" applyAlignment="1">
      <alignment vertical="top"/>
    </xf>
    <xf numFmtId="3" fontId="2" fillId="0" borderId="3" xfId="1" applyNumberFormat="1" applyFont="1" applyFill="1" applyBorder="1"/>
    <xf numFmtId="0" fontId="2" fillId="0" borderId="7" xfId="1" applyFont="1" applyFill="1" applyBorder="1"/>
    <xf numFmtId="3" fontId="2" fillId="6" borderId="7" xfId="1" applyNumberFormat="1" applyFont="1" applyFill="1" applyBorder="1" applyAlignment="1">
      <alignment horizontal="right"/>
    </xf>
    <xf numFmtId="0" fontId="1" fillId="0" borderId="5" xfId="1" applyFont="1" applyFill="1" applyBorder="1"/>
    <xf numFmtId="0" fontId="2" fillId="0" borderId="0" xfId="1" applyFont="1" applyFill="1" applyBorder="1"/>
    <xf numFmtId="0" fontId="2" fillId="0" borderId="10" xfId="1" applyFont="1" applyFill="1" applyBorder="1" applyAlignment="1">
      <alignment vertical="center"/>
    </xf>
    <xf numFmtId="3" fontId="2" fillId="0" borderId="7" xfId="1" applyNumberFormat="1" applyFont="1" applyFill="1" applyBorder="1" applyAlignment="1">
      <alignment horizontal="right" vertical="center"/>
    </xf>
    <xf numFmtId="3" fontId="2" fillId="6" borderId="7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1" fillId="0" borderId="9" xfId="1" applyFont="1" applyFill="1" applyBorder="1"/>
    <xf numFmtId="3" fontId="16" fillId="0" borderId="7" xfId="1" applyNumberFormat="1" applyFont="1" applyFill="1" applyBorder="1" applyAlignment="1">
      <alignment horizontal="right" vertical="center"/>
    </xf>
    <xf numFmtId="3" fontId="1" fillId="5" borderId="8" xfId="1" applyNumberFormat="1" applyFont="1" applyFill="1" applyBorder="1" applyAlignment="1">
      <alignment horizontal="right"/>
    </xf>
    <xf numFmtId="0" fontId="1" fillId="0" borderId="8" xfId="1" applyFont="1" applyFill="1" applyBorder="1" applyAlignment="1">
      <alignment horizontal="right"/>
    </xf>
    <xf numFmtId="3" fontId="1" fillId="0" borderId="3" xfId="1" applyNumberFormat="1" applyFont="1" applyFill="1" applyBorder="1" applyAlignment="1">
      <alignment horizontal="right"/>
    </xf>
    <xf numFmtId="0" fontId="1" fillId="5" borderId="8" xfId="1" applyFont="1" applyFill="1" applyBorder="1" applyAlignment="1">
      <alignment horizontal="right"/>
    </xf>
    <xf numFmtId="0" fontId="1" fillId="5" borderId="3" xfId="1" applyFont="1" applyFill="1" applyBorder="1" applyAlignment="1">
      <alignment horizontal="right"/>
    </xf>
    <xf numFmtId="3" fontId="1" fillId="5" borderId="3" xfId="1" applyNumberFormat="1" applyFont="1" applyFill="1" applyBorder="1" applyAlignment="1">
      <alignment horizontal="right"/>
    </xf>
    <xf numFmtId="0" fontId="1" fillId="0" borderId="4" xfId="1" applyFont="1" applyFill="1" applyBorder="1"/>
    <xf numFmtId="3" fontId="1" fillId="0" borderId="9" xfId="1" applyNumberFormat="1" applyFont="1" applyFill="1" applyBorder="1" applyAlignment="1">
      <alignment horizontal="right"/>
    </xf>
    <xf numFmtId="3" fontId="2" fillId="0" borderId="8" xfId="1" applyNumberFormat="1" applyFont="1" applyFill="1" applyBorder="1" applyAlignment="1">
      <alignment horizontal="right"/>
    </xf>
    <xf numFmtId="3" fontId="2" fillId="5" borderId="8" xfId="1" applyNumberFormat="1" applyFont="1" applyFill="1" applyBorder="1" applyAlignment="1">
      <alignment horizontal="right"/>
    </xf>
    <xf numFmtId="3" fontId="2" fillId="0" borderId="9" xfId="1" applyNumberFormat="1" applyFont="1" applyFill="1" applyBorder="1" applyAlignment="1">
      <alignment horizontal="right"/>
    </xf>
    <xf numFmtId="3" fontId="2" fillId="5" borderId="9" xfId="1" applyNumberFormat="1" applyFont="1" applyFill="1" applyBorder="1" applyAlignment="1">
      <alignment horizontal="right"/>
    </xf>
    <xf numFmtId="3" fontId="2" fillId="5" borderId="10" xfId="1" applyNumberFormat="1" applyFont="1" applyFill="1" applyBorder="1" applyAlignment="1">
      <alignment horizontal="right" vertical="center"/>
    </xf>
    <xf numFmtId="3" fontId="2" fillId="0" borderId="10" xfId="1" applyNumberFormat="1" applyFont="1" applyFill="1" applyBorder="1" applyAlignment="1">
      <alignment horizontal="right" vertical="center"/>
    </xf>
    <xf numFmtId="0" fontId="3" fillId="0" borderId="7" xfId="1" applyFont="1" applyFill="1" applyBorder="1" applyAlignment="1">
      <alignment vertical="center"/>
    </xf>
    <xf numFmtId="3" fontId="2" fillId="5" borderId="7" xfId="1" applyNumberFormat="1" applyFont="1" applyFill="1" applyBorder="1" applyAlignment="1">
      <alignment horizontal="right" vertical="center"/>
    </xf>
    <xf numFmtId="3" fontId="2" fillId="0" borderId="16" xfId="1" applyNumberFormat="1" applyFont="1" applyFill="1" applyBorder="1" applyAlignment="1">
      <alignment horizontal="right"/>
    </xf>
    <xf numFmtId="3" fontId="2" fillId="5" borderId="16" xfId="1" applyNumberFormat="1" applyFont="1" applyFill="1" applyBorder="1" applyAlignment="1">
      <alignment horizontal="right"/>
    </xf>
    <xf numFmtId="3" fontId="2" fillId="0" borderId="17" xfId="1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4" fillId="0" borderId="0" xfId="1" applyFont="1" applyBorder="1"/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3" fontId="1" fillId="0" borderId="10" xfId="1" applyNumberFormat="1" applyFont="1" applyFill="1" applyBorder="1"/>
    <xf numFmtId="0" fontId="1" fillId="0" borderId="10" xfId="1" applyFont="1" applyFill="1" applyBorder="1"/>
    <xf numFmtId="0" fontId="2" fillId="0" borderId="14" xfId="1" applyFont="1" applyFill="1" applyBorder="1"/>
    <xf numFmtId="0" fontId="12" fillId="0" borderId="8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" fillId="0" borderId="8" xfId="1" applyFont="1" applyBorder="1" applyAlignment="1">
      <alignment horizontal="center" vertical="top"/>
    </xf>
    <xf numFmtId="0" fontId="1" fillId="0" borderId="12" xfId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right"/>
    </xf>
    <xf numFmtId="0" fontId="2" fillId="0" borderId="20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" fillId="0" borderId="12" xfId="1" applyFont="1" applyFill="1" applyBorder="1"/>
    <xf numFmtId="3" fontId="1" fillId="0" borderId="0" xfId="1" applyNumberFormat="1" applyFont="1" applyFill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2" fillId="0" borderId="12" xfId="1" applyFont="1" applyFill="1" applyBorder="1"/>
    <xf numFmtId="0" fontId="1" fillId="0" borderId="0" xfId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2" fillId="0" borderId="9" xfId="1" applyFont="1" applyFill="1" applyBorder="1" applyAlignment="1">
      <alignment vertical="top"/>
    </xf>
    <xf numFmtId="0" fontId="2" fillId="0" borderId="9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6" xfId="1" applyFont="1" applyFill="1" applyBorder="1"/>
    <xf numFmtId="0" fontId="2" fillId="0" borderId="7" xfId="1" applyFont="1" applyFill="1" applyBorder="1" applyAlignment="1">
      <alignment horizontal="center" vertical="top"/>
    </xf>
    <xf numFmtId="0" fontId="2" fillId="6" borderId="9" xfId="1" applyFont="1" applyFill="1" applyBorder="1" applyAlignment="1">
      <alignment vertical="top"/>
    </xf>
    <xf numFmtId="3" fontId="1" fillId="0" borderId="5" xfId="1" applyNumberFormat="1" applyFont="1" applyFill="1" applyBorder="1" applyAlignment="1">
      <alignment horizontal="right" vertical="top"/>
    </xf>
    <xf numFmtId="3" fontId="1" fillId="0" borderId="9" xfId="1" applyNumberFormat="1" applyFont="1" applyFill="1" applyBorder="1" applyAlignment="1">
      <alignment horizontal="right" vertical="top"/>
    </xf>
    <xf numFmtId="3" fontId="1" fillId="6" borderId="8" xfId="1" applyNumberFormat="1" applyFont="1" applyFill="1" applyBorder="1" applyAlignment="1">
      <alignment vertical="top"/>
    </xf>
    <xf numFmtId="3" fontId="1" fillId="0" borderId="8" xfId="1" applyNumberFormat="1" applyFont="1" applyFill="1" applyBorder="1" applyAlignment="1">
      <alignment vertical="top"/>
    </xf>
    <xf numFmtId="0" fontId="5" fillId="0" borderId="11" xfId="1" applyFont="1" applyFill="1" applyBorder="1" applyAlignment="1">
      <alignment vertical="top"/>
    </xf>
    <xf numFmtId="0" fontId="5" fillId="0" borderId="21" xfId="1" applyFont="1" applyFill="1" applyBorder="1" applyAlignment="1">
      <alignment horizontal="left" vertical="top"/>
    </xf>
    <xf numFmtId="0" fontId="5" fillId="0" borderId="21" xfId="1" applyFont="1" applyFill="1" applyBorder="1" applyAlignment="1">
      <alignment vertical="top"/>
    </xf>
    <xf numFmtId="3" fontId="1" fillId="6" borderId="7" xfId="1" applyNumberFormat="1" applyFont="1" applyFill="1" applyBorder="1" applyAlignment="1">
      <alignment vertical="top"/>
    </xf>
    <xf numFmtId="3" fontId="1" fillId="0" borderId="7" xfId="1" applyNumberFormat="1" applyFont="1" applyFill="1" applyBorder="1" applyAlignment="1">
      <alignment vertical="top"/>
    </xf>
    <xf numFmtId="0" fontId="3" fillId="0" borderId="11" xfId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/>
    </xf>
    <xf numFmtId="0" fontId="1" fillId="0" borderId="9" xfId="1" applyFont="1" applyFill="1" applyBorder="1" applyAlignment="1">
      <alignment horizontal="center" vertical="top"/>
    </xf>
    <xf numFmtId="0" fontId="1" fillId="0" borderId="7" xfId="1" applyFont="1" applyFill="1" applyBorder="1" applyAlignment="1">
      <alignment horizontal="center" vertical="top"/>
    </xf>
    <xf numFmtId="0" fontId="1" fillId="0" borderId="21" xfId="1" applyFont="1" applyFill="1" applyBorder="1" applyAlignment="1">
      <alignment horizontal="center" vertical="top"/>
    </xf>
    <xf numFmtId="3" fontId="1" fillId="0" borderId="7" xfId="1" applyNumberFormat="1" applyFont="1" applyFill="1" applyBorder="1" applyAlignment="1">
      <alignment horizontal="right"/>
    </xf>
    <xf numFmtId="0" fontId="5" fillId="0" borderId="20" xfId="1" applyFont="1" applyFill="1" applyBorder="1"/>
    <xf numFmtId="0" fontId="9" fillId="0" borderId="0" xfId="1" applyFont="1" applyFill="1"/>
    <xf numFmtId="0" fontId="18" fillId="0" borderId="3" xfId="1" applyFont="1" applyFill="1" applyBorder="1"/>
    <xf numFmtId="0" fontId="18" fillId="0" borderId="0" xfId="1" applyFont="1" applyFill="1" applyBorder="1"/>
    <xf numFmtId="3" fontId="1" fillId="0" borderId="14" xfId="1" applyNumberFormat="1" applyFont="1" applyFill="1" applyBorder="1" applyAlignment="1">
      <alignment horizontal="right"/>
    </xf>
    <xf numFmtId="0" fontId="4" fillId="0" borderId="2" xfId="1" applyFont="1" applyBorder="1"/>
    <xf numFmtId="0" fontId="1" fillId="0" borderId="3" xfId="1" applyFont="1" applyFill="1" applyBorder="1" applyAlignment="1">
      <alignment vertical="top"/>
    </xf>
    <xf numFmtId="0" fontId="1" fillId="0" borderId="0" xfId="1" applyFont="1" applyFill="1" applyBorder="1" applyAlignment="1">
      <alignment vertical="top" wrapText="1"/>
    </xf>
    <xf numFmtId="0" fontId="1" fillId="0" borderId="22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right"/>
    </xf>
    <xf numFmtId="0" fontId="1" fillId="5" borderId="5" xfId="1" applyFont="1" applyFill="1" applyBorder="1" applyAlignment="1">
      <alignment horizontal="right"/>
    </xf>
    <xf numFmtId="0" fontId="2" fillId="0" borderId="0" xfId="1" applyFont="1"/>
    <xf numFmtId="0" fontId="2" fillId="0" borderId="14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2" fillId="5" borderId="5" xfId="1" applyFont="1" applyFill="1" applyBorder="1" applyAlignment="1">
      <alignment horizontal="right"/>
    </xf>
    <xf numFmtId="0" fontId="3" fillId="0" borderId="5" xfId="1" applyFont="1" applyFill="1" applyBorder="1" applyAlignment="1">
      <alignment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5" borderId="5" xfId="1" applyNumberFormat="1" applyFont="1" applyFill="1" applyBorder="1" applyAlignment="1">
      <alignment horizontal="right" vertical="center"/>
    </xf>
    <xf numFmtId="3" fontId="2" fillId="0" borderId="16" xfId="1" applyNumberFormat="1" applyFont="1" applyFill="1" applyBorder="1" applyAlignment="1">
      <alignment horizontal="right" vertical="top"/>
    </xf>
    <xf numFmtId="3" fontId="2" fillId="5" borderId="16" xfId="1" applyNumberFormat="1" applyFont="1" applyFill="1" applyBorder="1" applyAlignment="1">
      <alignment horizontal="right" vertical="top"/>
    </xf>
    <xf numFmtId="3" fontId="2" fillId="0" borderId="16" xfId="1" applyNumberFormat="1" applyFont="1" applyFill="1" applyBorder="1" applyAlignment="1">
      <alignment horizontal="left" vertical="top"/>
    </xf>
    <xf numFmtId="3" fontId="2" fillId="0" borderId="7" xfId="1" applyNumberFormat="1" applyFont="1" applyFill="1" applyBorder="1" applyAlignment="1">
      <alignment horizontal="left" vertical="top"/>
    </xf>
    <xf numFmtId="3" fontId="2" fillId="0" borderId="7" xfId="1" applyNumberFormat="1" applyFont="1" applyFill="1" applyBorder="1" applyAlignment="1">
      <alignment horizontal="right" vertical="top"/>
    </xf>
    <xf numFmtId="0" fontId="1" fillId="0" borderId="11" xfId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left" vertical="top"/>
    </xf>
    <xf numFmtId="3" fontId="2" fillId="0" borderId="9" xfId="1" applyNumberFormat="1" applyFont="1" applyFill="1" applyBorder="1" applyAlignment="1">
      <alignment horizontal="right" vertical="top"/>
    </xf>
    <xf numFmtId="3" fontId="2" fillId="0" borderId="17" xfId="1" applyNumberFormat="1" applyFont="1" applyFill="1" applyBorder="1" applyAlignment="1">
      <alignment horizontal="right" vertical="top"/>
    </xf>
    <xf numFmtId="3" fontId="2" fillId="0" borderId="5" xfId="1" applyNumberFormat="1" applyFont="1" applyFill="1" applyBorder="1" applyAlignment="1">
      <alignment horizontal="left" vertical="top"/>
    </xf>
    <xf numFmtId="3" fontId="2" fillId="0" borderId="5" xfId="1" applyNumberFormat="1" applyFont="1" applyFill="1" applyBorder="1" applyAlignment="1">
      <alignment horizontal="right" vertical="top"/>
    </xf>
    <xf numFmtId="3" fontId="2" fillId="5" borderId="5" xfId="1" applyNumberFormat="1" applyFont="1" applyFill="1" applyBorder="1" applyAlignment="1">
      <alignment horizontal="right" vertical="top"/>
    </xf>
    <xf numFmtId="0" fontId="2" fillId="0" borderId="24" xfId="1" applyFont="1" applyFill="1" applyBorder="1" applyAlignment="1">
      <alignment horizontal="center" vertical="top"/>
    </xf>
    <xf numFmtId="3" fontId="2" fillId="0" borderId="16" xfId="1" applyNumberFormat="1" applyFont="1" applyFill="1" applyBorder="1" applyAlignment="1">
      <alignment horizontal="right" vertical="center"/>
    </xf>
    <xf numFmtId="3" fontId="2" fillId="5" borderId="16" xfId="1" applyNumberFormat="1" applyFont="1" applyFill="1" applyBorder="1" applyAlignment="1">
      <alignment horizontal="right" vertical="center"/>
    </xf>
    <xf numFmtId="3" fontId="1" fillId="0" borderId="9" xfId="1" applyNumberFormat="1" applyFont="1" applyFill="1" applyBorder="1" applyAlignment="1">
      <alignment vertical="center"/>
    </xf>
    <xf numFmtId="3" fontId="1" fillId="0" borderId="7" xfId="1" applyNumberFormat="1" applyFont="1" applyFill="1" applyBorder="1" applyAlignment="1">
      <alignment horizontal="center" vertical="top"/>
    </xf>
    <xf numFmtId="3" fontId="1" fillId="0" borderId="7" xfId="1" applyNumberFormat="1" applyFont="1" applyFill="1" applyBorder="1" applyAlignment="1">
      <alignment horizontal="right" vertical="top"/>
    </xf>
    <xf numFmtId="3" fontId="1" fillId="5" borderId="7" xfId="1" applyNumberFormat="1" applyFont="1" applyFill="1" applyBorder="1" applyAlignment="1">
      <alignment horizontal="right" vertical="top"/>
    </xf>
    <xf numFmtId="3" fontId="2" fillId="7" borderId="16" xfId="1" applyNumberFormat="1" applyFont="1" applyFill="1" applyBorder="1" applyAlignment="1">
      <alignment horizontal="right" vertical="top"/>
    </xf>
    <xf numFmtId="0" fontId="2" fillId="0" borderId="5" xfId="1" applyFont="1" applyFill="1" applyBorder="1" applyAlignment="1">
      <alignment horizontal="center" vertical="top"/>
    </xf>
    <xf numFmtId="0" fontId="1" fillId="0" borderId="25" xfId="1" applyBorder="1"/>
    <xf numFmtId="3" fontId="2" fillId="7" borderId="5" xfId="1" applyNumberFormat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horizontal="left"/>
    </xf>
    <xf numFmtId="0" fontId="1" fillId="0" borderId="20" xfId="1" applyFill="1" applyBorder="1"/>
    <xf numFmtId="0" fontId="1" fillId="0" borderId="14" xfId="1" applyFont="1" applyFill="1" applyBorder="1"/>
    <xf numFmtId="0" fontId="1" fillId="0" borderId="12" xfId="1" applyFill="1" applyBorder="1"/>
    <xf numFmtId="0" fontId="1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" fillId="0" borderId="21" xfId="1" applyFill="1" applyBorder="1"/>
    <xf numFmtId="0" fontId="1" fillId="0" borderId="18" xfId="1" applyFont="1" applyFill="1" applyBorder="1" applyAlignment="1">
      <alignment horizontal="center" vertical="top"/>
    </xf>
    <xf numFmtId="0" fontId="1" fillId="0" borderId="5" xfId="1" applyFont="1" applyFill="1" applyBorder="1" applyAlignment="1">
      <alignment horizontal="center" vertical="top"/>
    </xf>
    <xf numFmtId="3" fontId="2" fillId="0" borderId="26" xfId="1" applyNumberFormat="1" applyFont="1" applyFill="1" applyBorder="1" applyAlignment="1">
      <alignment horizontal="right"/>
    </xf>
    <xf numFmtId="0" fontId="3" fillId="0" borderId="21" xfId="1" applyFont="1" applyFill="1" applyBorder="1" applyAlignment="1">
      <alignment vertical="center"/>
    </xf>
    <xf numFmtId="0" fontId="2" fillId="0" borderId="20" xfId="1" applyFont="1" applyFill="1" applyBorder="1"/>
    <xf numFmtId="0" fontId="2" fillId="0" borderId="2" xfId="1" applyFont="1" applyFill="1" applyBorder="1"/>
    <xf numFmtId="0" fontId="1" fillId="0" borderId="9" xfId="1" applyFont="1" applyBorder="1"/>
    <xf numFmtId="164" fontId="1" fillId="0" borderId="0" xfId="0" applyNumberFormat="1" applyFont="1" applyBorder="1" applyAlignment="1">
      <alignment horizontal="right" vertical="top"/>
    </xf>
    <xf numFmtId="0" fontId="1" fillId="0" borderId="0" xfId="1" applyFont="1" applyBorder="1" applyAlignment="1">
      <alignment horizontal="center" vertical="top"/>
    </xf>
    <xf numFmtId="0" fontId="1" fillId="0" borderId="0" xfId="1" applyFont="1" applyBorder="1" applyAlignment="1">
      <alignment vertical="top"/>
    </xf>
    <xf numFmtId="3" fontId="1" fillId="0" borderId="3" xfId="1" applyNumberFormat="1" applyFont="1" applyFill="1" applyBorder="1" applyAlignment="1">
      <alignment vertical="top"/>
    </xf>
    <xf numFmtId="3" fontId="2" fillId="0" borderId="3" xfId="1" applyNumberFormat="1" applyFont="1" applyFill="1" applyBorder="1" applyAlignment="1">
      <alignment vertical="top"/>
    </xf>
    <xf numFmtId="3" fontId="2" fillId="0" borderId="3" xfId="1" applyNumberFormat="1" applyFont="1" applyFill="1" applyBorder="1" applyAlignment="1">
      <alignment vertical="top" wrapText="1"/>
    </xf>
    <xf numFmtId="3" fontId="1" fillId="0" borderId="3" xfId="1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horizontal="right" vertical="top"/>
    </xf>
    <xf numFmtId="0" fontId="1" fillId="0" borderId="8" xfId="0" applyFont="1" applyFill="1" applyBorder="1" applyAlignment="1">
      <alignment horizontal="right" vertical="top"/>
    </xf>
    <xf numFmtId="3" fontId="1" fillId="6" borderId="8" xfId="1" applyNumberFormat="1" applyFont="1" applyFill="1" applyBorder="1" applyAlignment="1">
      <alignment horizontal="right" vertical="top" wrapText="1"/>
    </xf>
    <xf numFmtId="0" fontId="2" fillId="0" borderId="3" xfId="1" applyFont="1" applyFill="1" applyBorder="1" applyAlignment="1">
      <alignment vertical="top"/>
    </xf>
    <xf numFmtId="0" fontId="2" fillId="0" borderId="3" xfId="1" applyFont="1" applyFill="1" applyBorder="1" applyAlignment="1">
      <alignment vertical="top" wrapText="1"/>
    </xf>
    <xf numFmtId="49" fontId="1" fillId="0" borderId="3" xfId="1" applyNumberFormat="1" applyFont="1" applyBorder="1" applyAlignment="1">
      <alignment horizontal="left" vertical="top"/>
    </xf>
    <xf numFmtId="0" fontId="1" fillId="0" borderId="8" xfId="0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/>
    </xf>
    <xf numFmtId="49" fontId="1" fillId="0" borderId="3" xfId="1" applyNumberFormat="1" applyFont="1" applyFill="1" applyBorder="1" applyAlignment="1">
      <alignment horizontal="left" vertical="top"/>
    </xf>
    <xf numFmtId="0" fontId="1" fillId="0" borderId="3" xfId="1" applyFont="1" applyBorder="1" applyAlignment="1">
      <alignment vertical="top" wrapText="1"/>
    </xf>
    <xf numFmtId="0" fontId="1" fillId="0" borderId="3" xfId="1" applyFont="1" applyFill="1" applyBorder="1" applyAlignment="1">
      <alignment horizontal="left" vertical="top"/>
    </xf>
    <xf numFmtId="0" fontId="1" fillId="0" borderId="3" xfId="1" applyFont="1" applyBorder="1" applyAlignment="1">
      <alignment horizontal="left" vertical="top"/>
    </xf>
    <xf numFmtId="0" fontId="2" fillId="0" borderId="0" xfId="1" applyFont="1" applyFill="1" applyBorder="1" applyAlignment="1">
      <alignment vertical="top"/>
    </xf>
    <xf numFmtId="0" fontId="1" fillId="0" borderId="8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3" fontId="1" fillId="0" borderId="3" xfId="1" applyNumberFormat="1" applyFont="1" applyFill="1" applyBorder="1" applyAlignment="1">
      <alignment horizontal="right" vertical="top"/>
    </xf>
    <xf numFmtId="0" fontId="2" fillId="0" borderId="7" xfId="1" applyFont="1" applyFill="1" applyBorder="1" applyAlignment="1">
      <alignment vertical="center" wrapText="1"/>
    </xf>
    <xf numFmtId="3" fontId="7" fillId="0" borderId="3" xfId="1" applyNumberFormat="1" applyFont="1" applyBorder="1" applyAlignment="1">
      <alignment vertical="center"/>
    </xf>
    <xf numFmtId="3" fontId="7" fillId="2" borderId="3" xfId="1" applyNumberFormat="1" applyFont="1" applyFill="1" applyBorder="1" applyAlignment="1">
      <alignment vertical="center"/>
    </xf>
    <xf numFmtId="3" fontId="2" fillId="0" borderId="8" xfId="1" applyNumberFormat="1" applyFont="1" applyFill="1" applyBorder="1" applyAlignment="1">
      <alignment horizontal="right" vertical="top"/>
    </xf>
    <xf numFmtId="3" fontId="2" fillId="6" borderId="8" xfId="1" applyNumberFormat="1" applyFont="1" applyFill="1" applyBorder="1" applyAlignment="1">
      <alignment horizontal="right" vertical="top"/>
    </xf>
    <xf numFmtId="3" fontId="16" fillId="0" borderId="8" xfId="1" applyNumberFormat="1" applyFont="1" applyFill="1" applyBorder="1" applyAlignment="1">
      <alignment horizontal="right" vertical="top"/>
    </xf>
    <xf numFmtId="0" fontId="1" fillId="0" borderId="4" xfId="1" applyFont="1" applyFill="1" applyBorder="1" applyAlignment="1">
      <alignment vertical="top"/>
    </xf>
    <xf numFmtId="3" fontId="2" fillId="6" borderId="9" xfId="1" applyNumberFormat="1" applyFont="1" applyFill="1" applyBorder="1" applyAlignment="1">
      <alignment horizontal="right" vertical="top"/>
    </xf>
    <xf numFmtId="0" fontId="2" fillId="0" borderId="10" xfId="1" applyFont="1" applyFill="1" applyBorder="1" applyAlignment="1">
      <alignment vertical="top" wrapText="1"/>
    </xf>
    <xf numFmtId="3" fontId="2" fillId="6" borderId="7" xfId="1" applyNumberFormat="1" applyFont="1" applyFill="1" applyBorder="1" applyAlignment="1">
      <alignment horizontal="right" vertical="top"/>
    </xf>
    <xf numFmtId="0" fontId="1" fillId="0" borderId="5" xfId="1" applyFont="1" applyFill="1" applyBorder="1" applyAlignment="1">
      <alignment vertical="top"/>
    </xf>
    <xf numFmtId="0" fontId="2" fillId="0" borderId="8" xfId="1" applyFont="1" applyFill="1" applyBorder="1" applyAlignment="1">
      <alignment vertical="top"/>
    </xf>
    <xf numFmtId="49" fontId="19" fillId="0" borderId="3" xfId="1" applyNumberFormat="1" applyFont="1" applyBorder="1" applyAlignment="1">
      <alignment horizontal="left" vertical="top"/>
    </xf>
    <xf numFmtId="0" fontId="19" fillId="0" borderId="3" xfId="1" applyFont="1" applyFill="1" applyBorder="1" applyAlignment="1">
      <alignment vertical="top" wrapText="1"/>
    </xf>
    <xf numFmtId="3" fontId="19" fillId="0" borderId="8" xfId="1" applyNumberFormat="1" applyFont="1" applyFill="1" applyBorder="1" applyAlignment="1">
      <alignment horizontal="right" vertical="top"/>
    </xf>
    <xf numFmtId="3" fontId="19" fillId="6" borderId="8" xfId="1" applyNumberFormat="1" applyFont="1" applyFill="1" applyBorder="1" applyAlignment="1">
      <alignment horizontal="right" vertical="top"/>
    </xf>
    <xf numFmtId="3" fontId="19" fillId="0" borderId="8" xfId="0" applyNumberFormat="1" applyFont="1" applyBorder="1" applyAlignment="1">
      <alignment horizontal="right" vertical="top"/>
    </xf>
    <xf numFmtId="0" fontId="19" fillId="0" borderId="8" xfId="0" applyFont="1" applyBorder="1" applyAlignment="1">
      <alignment horizontal="right" vertical="top"/>
    </xf>
    <xf numFmtId="49" fontId="19" fillId="0" borderId="3" xfId="1" applyNumberFormat="1" applyFont="1" applyFill="1" applyBorder="1" applyAlignment="1">
      <alignment horizontal="left" vertical="top"/>
    </xf>
    <xf numFmtId="0" fontId="20" fillId="0" borderId="3" xfId="1" applyFont="1" applyFill="1" applyBorder="1" applyAlignment="1">
      <alignment vertical="top" wrapText="1"/>
    </xf>
    <xf numFmtId="0" fontId="19" fillId="0" borderId="3" xfId="1" applyFont="1" applyFill="1" applyBorder="1" applyAlignment="1">
      <alignment horizontal="left" vertical="top"/>
    </xf>
    <xf numFmtId="0" fontId="19" fillId="0" borderId="3" xfId="1" applyFont="1" applyBorder="1" applyAlignment="1">
      <alignment vertical="top" wrapText="1"/>
    </xf>
    <xf numFmtId="0" fontId="19" fillId="0" borderId="3" xfId="1" applyFont="1" applyBorder="1" applyAlignment="1">
      <alignment horizontal="left" vertical="top"/>
    </xf>
    <xf numFmtId="0" fontId="19" fillId="0" borderId="3" xfId="1" applyFont="1" applyFill="1" applyBorder="1" applyAlignment="1">
      <alignment vertical="top"/>
    </xf>
    <xf numFmtId="0" fontId="19" fillId="0" borderId="0" xfId="1" applyFont="1" applyFill="1" applyBorder="1" applyAlignment="1">
      <alignment vertical="top" wrapText="1"/>
    </xf>
    <xf numFmtId="0" fontId="19" fillId="0" borderId="3" xfId="1" applyFont="1" applyBorder="1" applyAlignment="1">
      <alignment vertical="top"/>
    </xf>
    <xf numFmtId="3" fontId="1" fillId="0" borderId="0" xfId="1" applyNumberFormat="1" applyFont="1" applyBorder="1"/>
    <xf numFmtId="3" fontId="1" fillId="2" borderId="0" xfId="1" applyNumberFormat="1" applyFont="1" applyFill="1" applyBorder="1"/>
    <xf numFmtId="0" fontId="24" fillId="0" borderId="8" xfId="1" applyFont="1" applyFill="1" applyBorder="1" applyAlignment="1">
      <alignment horizontal="center"/>
    </xf>
    <xf numFmtId="49" fontId="24" fillId="0" borderId="3" xfId="1" applyNumberFormat="1" applyFont="1" applyBorder="1" applyAlignment="1">
      <alignment horizontal="left" vertical="top"/>
    </xf>
    <xf numFmtId="0" fontId="24" fillId="0" borderId="3" xfId="1" applyFont="1" applyFill="1" applyBorder="1" applyAlignment="1">
      <alignment vertical="top" wrapText="1"/>
    </xf>
    <xf numFmtId="3" fontId="24" fillId="7" borderId="8" xfId="1" applyNumberFormat="1" applyFont="1" applyFill="1" applyBorder="1" applyAlignment="1">
      <alignment horizontal="right" vertical="top"/>
    </xf>
    <xf numFmtId="3" fontId="24" fillId="0" borderId="8" xfId="1" applyNumberFormat="1" applyFont="1" applyFill="1" applyBorder="1" applyAlignment="1">
      <alignment horizontal="right" vertical="top"/>
    </xf>
    <xf numFmtId="3" fontId="24" fillId="6" borderId="8" xfId="1" applyNumberFormat="1" applyFont="1" applyFill="1" applyBorder="1" applyAlignment="1">
      <alignment horizontal="right" vertical="top"/>
    </xf>
    <xf numFmtId="3" fontId="24" fillId="0" borderId="8" xfId="0" applyNumberFormat="1" applyFont="1" applyBorder="1" applyAlignment="1">
      <alignment horizontal="right" vertical="top"/>
    </xf>
    <xf numFmtId="0" fontId="24" fillId="0" borderId="8" xfId="0" applyFont="1" applyBorder="1" applyAlignment="1">
      <alignment horizontal="right" vertical="top"/>
    </xf>
    <xf numFmtId="0" fontId="23" fillId="0" borderId="0" xfId="0" applyFont="1" applyAlignment="1">
      <alignment horizontal="center" vertical="center"/>
    </xf>
    <xf numFmtId="164" fontId="24" fillId="0" borderId="0" xfId="0" applyNumberFormat="1" applyFont="1" applyBorder="1" applyAlignment="1">
      <alignment horizontal="right" vertical="top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/>
    <xf numFmtId="0" fontId="24" fillId="0" borderId="8" xfId="1" applyFont="1" applyBorder="1" applyAlignment="1">
      <alignment horizontal="center"/>
    </xf>
    <xf numFmtId="49" fontId="24" fillId="0" borderId="3" xfId="1" applyNumberFormat="1" applyFont="1" applyFill="1" applyBorder="1" applyAlignment="1">
      <alignment horizontal="left" vertical="top"/>
    </xf>
    <xf numFmtId="0" fontId="24" fillId="0" borderId="3" xfId="1" applyFont="1" applyBorder="1" applyAlignment="1">
      <alignment vertical="top" wrapText="1"/>
    </xf>
    <xf numFmtId="3" fontId="9" fillId="0" borderId="3" xfId="1" applyNumberFormat="1" applyFont="1" applyBorder="1" applyAlignment="1">
      <alignment vertical="center"/>
    </xf>
    <xf numFmtId="3" fontId="9" fillId="0" borderId="8" xfId="1" applyNumberFormat="1" applyFont="1" applyBorder="1" applyAlignment="1">
      <alignment vertical="center"/>
    </xf>
    <xf numFmtId="0" fontId="24" fillId="0" borderId="3" xfId="1" applyFont="1" applyFill="1" applyBorder="1" applyAlignment="1">
      <alignment vertical="top"/>
    </xf>
    <xf numFmtId="0" fontId="24" fillId="0" borderId="0" xfId="1" applyFont="1" applyFill="1" applyBorder="1" applyAlignment="1">
      <alignment vertical="top" wrapText="1"/>
    </xf>
    <xf numFmtId="3" fontId="24" fillId="0" borderId="3" xfId="1" applyNumberFormat="1" applyFont="1" applyFill="1" applyBorder="1" applyAlignment="1">
      <alignment horizontal="right" vertical="top"/>
    </xf>
    <xf numFmtId="0" fontId="25" fillId="0" borderId="0" xfId="1" applyFont="1" applyFill="1" applyBorder="1" applyAlignment="1">
      <alignment vertical="top" wrapText="1"/>
    </xf>
    <xf numFmtId="0" fontId="24" fillId="0" borderId="3" xfId="1" applyFont="1" applyBorder="1" applyAlignment="1">
      <alignment vertical="top"/>
    </xf>
    <xf numFmtId="0" fontId="24" fillId="0" borderId="0" xfId="1" applyFont="1" applyBorder="1" applyAlignment="1">
      <alignment vertical="top" wrapText="1"/>
    </xf>
    <xf numFmtId="0" fontId="24" fillId="0" borderId="3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3" fontId="24" fillId="0" borderId="8" xfId="0" applyNumberFormat="1" applyFont="1" applyFill="1" applyBorder="1" applyAlignment="1">
      <alignment horizontal="right" vertical="top"/>
    </xf>
    <xf numFmtId="0" fontId="24" fillId="0" borderId="3" xfId="1" applyFont="1" applyFill="1" applyBorder="1"/>
    <xf numFmtId="3" fontId="24" fillId="0" borderId="8" xfId="1" applyNumberFormat="1" applyFont="1" applyFill="1" applyBorder="1" applyAlignment="1">
      <alignment horizontal="right"/>
    </xf>
    <xf numFmtId="3" fontId="24" fillId="6" borderId="8" xfId="1" applyNumberFormat="1" applyFont="1" applyFill="1" applyBorder="1" applyAlignment="1">
      <alignment horizontal="right"/>
    </xf>
    <xf numFmtId="3" fontId="24" fillId="0" borderId="8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49" fontId="1" fillId="7" borderId="3" xfId="1" applyNumberFormat="1" applyFont="1" applyFill="1" applyBorder="1" applyAlignment="1">
      <alignment horizontal="left" vertical="top"/>
    </xf>
    <xf numFmtId="0" fontId="1" fillId="7" borderId="3" xfId="1" applyFont="1" applyFill="1" applyBorder="1" applyAlignment="1">
      <alignment vertical="top" wrapText="1"/>
    </xf>
    <xf numFmtId="0" fontId="1" fillId="0" borderId="23" xfId="1" applyFont="1" applyFill="1" applyBorder="1" applyAlignment="1">
      <alignment horizontal="left" vertical="top" wrapText="1"/>
    </xf>
    <xf numFmtId="0" fontId="1" fillId="0" borderId="15" xfId="1" applyFont="1" applyFill="1" applyBorder="1" applyAlignment="1">
      <alignment horizontal="left" vertical="top" wrapText="1"/>
    </xf>
    <xf numFmtId="3" fontId="1" fillId="0" borderId="16" xfId="1" applyNumberFormat="1" applyFont="1" applyFill="1" applyBorder="1" applyAlignment="1">
      <alignment horizontal="right" vertical="top"/>
    </xf>
    <xf numFmtId="3" fontId="2" fillId="6" borderId="16" xfId="1" applyNumberFormat="1" applyFont="1" applyFill="1" applyBorder="1" applyAlignment="1">
      <alignment horizontal="right" vertical="center"/>
    </xf>
    <xf numFmtId="0" fontId="2" fillId="0" borderId="5" xfId="1" applyFont="1" applyFill="1" applyBorder="1"/>
    <xf numFmtId="0" fontId="2" fillId="0" borderId="10" xfId="1" applyFont="1" applyFill="1" applyBorder="1" applyAlignment="1">
      <alignment horizontal="right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2" fillId="0" borderId="0" xfId="1" applyFont="1" applyFill="1" applyBorder="1" applyAlignment="1">
      <alignment horizontal="left"/>
    </xf>
    <xf numFmtId="0" fontId="2" fillId="0" borderId="21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/>
    </xf>
    <xf numFmtId="0" fontId="2" fillId="0" borderId="19" xfId="1" applyFont="1" applyFill="1" applyBorder="1" applyAlignment="1">
      <alignment horizontal="left"/>
    </xf>
    <xf numFmtId="3" fontId="2" fillId="5" borderId="26" xfId="1" applyNumberFormat="1" applyFont="1" applyFill="1" applyBorder="1" applyAlignment="1">
      <alignment horizontal="right"/>
    </xf>
    <xf numFmtId="3" fontId="2" fillId="0" borderId="18" xfId="1" applyNumberFormat="1" applyFont="1" applyFill="1" applyBorder="1" applyAlignment="1">
      <alignment horizontal="right"/>
    </xf>
    <xf numFmtId="3" fontId="2" fillId="0" borderId="29" xfId="1" applyNumberFormat="1" applyFont="1" applyFill="1" applyBorder="1" applyAlignment="1">
      <alignment horizontal="right" vertical="top"/>
    </xf>
    <xf numFmtId="3" fontId="2" fillId="5" borderId="9" xfId="1" applyNumberFormat="1" applyFont="1" applyFill="1" applyBorder="1" applyAlignment="1">
      <alignment horizontal="right" vertical="top"/>
    </xf>
    <xf numFmtId="3" fontId="2" fillId="7" borderId="9" xfId="1" applyNumberFormat="1" applyFont="1" applyFill="1" applyBorder="1" applyAlignment="1">
      <alignment horizontal="right" vertical="top"/>
    </xf>
    <xf numFmtId="3" fontId="1" fillId="6" borderId="7" xfId="1" applyNumberFormat="1" applyFont="1" applyFill="1" applyBorder="1" applyAlignment="1">
      <alignment horizontal="right" vertical="top"/>
    </xf>
    <xf numFmtId="0" fontId="2" fillId="0" borderId="7" xfId="1" applyFont="1" applyFill="1" applyBorder="1" applyAlignment="1">
      <alignment horizontal="right"/>
    </xf>
    <xf numFmtId="3" fontId="1" fillId="6" borderId="5" xfId="1" applyNumberFormat="1" applyFont="1" applyFill="1" applyBorder="1" applyAlignment="1">
      <alignment horizontal="right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top" wrapText="1"/>
    </xf>
    <xf numFmtId="3" fontId="2" fillId="0" borderId="8" xfId="1" applyNumberFormat="1" applyFont="1" applyFill="1" applyBorder="1" applyAlignment="1">
      <alignment horizontal="left" vertical="top"/>
    </xf>
    <xf numFmtId="3" fontId="2" fillId="5" borderId="8" xfId="1" applyNumberFormat="1" applyFont="1" applyFill="1" applyBorder="1" applyAlignment="1">
      <alignment horizontal="right" vertical="top"/>
    </xf>
    <xf numFmtId="3" fontId="2" fillId="7" borderId="8" xfId="1" applyNumberFormat="1" applyFont="1" applyFill="1" applyBorder="1" applyAlignment="1">
      <alignment horizontal="right" vertical="top"/>
    </xf>
    <xf numFmtId="3" fontId="14" fillId="0" borderId="0" xfId="0" applyNumberFormat="1" applyFont="1" applyBorder="1" applyAlignment="1">
      <alignment horizontal="center" vertical="center"/>
    </xf>
    <xf numFmtId="0" fontId="1" fillId="0" borderId="18" xfId="1" applyFont="1" applyFill="1" applyBorder="1" applyAlignment="1">
      <alignment horizontal="left" vertical="top" wrapText="1"/>
    </xf>
    <xf numFmtId="0" fontId="1" fillId="0" borderId="19" xfId="1" applyFont="1" applyFill="1" applyBorder="1" applyAlignment="1">
      <alignment horizontal="left" vertical="top" wrapText="1"/>
    </xf>
    <xf numFmtId="0" fontId="1" fillId="0" borderId="23" xfId="1" applyFont="1" applyFill="1" applyBorder="1" applyAlignment="1">
      <alignment horizontal="left" vertical="top" wrapText="1"/>
    </xf>
    <xf numFmtId="0" fontId="1" fillId="0" borderId="15" xfId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4" xfId="1" applyFont="1" applyFill="1" applyBorder="1" applyAlignment="1">
      <alignment horizontal="left" vertical="top" wrapText="1"/>
    </xf>
    <xf numFmtId="0" fontId="1" fillId="0" borderId="6" xfId="1" applyFont="1" applyFill="1" applyBorder="1" applyAlignment="1">
      <alignment horizontal="left" vertical="top" wrapText="1"/>
    </xf>
    <xf numFmtId="0" fontId="1" fillId="0" borderId="10" xfId="1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left" vertical="top" wrapText="1"/>
    </xf>
    <xf numFmtId="0" fontId="1" fillId="0" borderId="14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/>
    </xf>
    <xf numFmtId="0" fontId="17" fillId="0" borderId="0" xfId="1" applyFont="1" applyFill="1" applyAlignment="1">
      <alignment horizontal="center"/>
    </xf>
    <xf numFmtId="0" fontId="3" fillId="0" borderId="20" xfId="1" applyFont="1" applyBorder="1" applyAlignment="1">
      <alignment horizontal="left" vertical="top"/>
    </xf>
    <xf numFmtId="0" fontId="3" fillId="0" borderId="14" xfId="1" applyFont="1" applyBorder="1" applyAlignment="1">
      <alignment horizontal="left" vertical="top"/>
    </xf>
    <xf numFmtId="0" fontId="5" fillId="0" borderId="21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top" wrapText="1"/>
    </xf>
    <xf numFmtId="3" fontId="9" fillId="0" borderId="12" xfId="1" applyNumberFormat="1" applyFont="1" applyFill="1" applyBorder="1" applyAlignment="1">
      <alignment horizontal="left"/>
    </xf>
    <xf numFmtId="3" fontId="9" fillId="0" borderId="3" xfId="1" applyNumberFormat="1" applyFont="1" applyFill="1" applyBorder="1" applyAlignment="1">
      <alignment horizontal="left"/>
    </xf>
    <xf numFmtId="0" fontId="3" fillId="0" borderId="2" xfId="1" applyFont="1" applyFill="1" applyBorder="1" applyAlignment="1">
      <alignment horizontal="left" vertical="top" wrapText="1"/>
    </xf>
    <xf numFmtId="0" fontId="3" fillId="0" borderId="14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top" wrapText="1"/>
    </xf>
    <xf numFmtId="0" fontId="2" fillId="0" borderId="23" xfId="1" applyFont="1" applyFill="1" applyBorder="1" applyAlignment="1">
      <alignment horizontal="left" vertical="top" wrapText="1"/>
    </xf>
    <xf numFmtId="0" fontId="2" fillId="0" borderId="15" xfId="1" applyFont="1" applyFill="1" applyBorder="1" applyAlignment="1">
      <alignment horizontal="left" vertical="top" wrapText="1"/>
    </xf>
    <xf numFmtId="0" fontId="3" fillId="0" borderId="25" xfId="1" applyFont="1" applyFill="1" applyBorder="1" applyAlignment="1">
      <alignment horizontal="left" vertical="top" wrapText="1"/>
    </xf>
    <xf numFmtId="0" fontId="3" fillId="0" borderId="15" xfId="1" applyFont="1" applyFill="1" applyBorder="1" applyAlignment="1">
      <alignment horizontal="left" vertical="top" wrapText="1"/>
    </xf>
    <xf numFmtId="0" fontId="2" fillId="0" borderId="23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2" fillId="0" borderId="21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0" fontId="2" fillId="0" borderId="15" xfId="1" applyFont="1" applyFill="1" applyBorder="1" applyAlignment="1">
      <alignment horizontal="left"/>
    </xf>
  </cellXfs>
  <cellStyles count="2">
    <cellStyle name="Standard" xfId="0" builtinId="0"/>
    <cellStyle name="Standard_VP 98  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Q1074"/>
  <sheetViews>
    <sheetView tabSelected="1" zoomScale="70" zoomScaleNormal="70" zoomScaleSheetLayoutView="75" workbookViewId="0">
      <pane xSplit="3" ySplit="13" topLeftCell="D457" activePane="bottomRight" state="frozen"/>
      <selection pane="topRight" activeCell="D1" sqref="D1"/>
      <selection pane="bottomLeft" activeCell="A15" sqref="A15"/>
      <selection pane="bottomRight" activeCell="S108" sqref="S108:U114"/>
    </sheetView>
  </sheetViews>
  <sheetFormatPr baseColWidth="10" defaultColWidth="11.42578125" defaultRowHeight="15" x14ac:dyDescent="0.2"/>
  <cols>
    <col min="1" max="1" width="5.140625" style="45" customWidth="1"/>
    <col min="2" max="2" width="24.140625" style="23" customWidth="1"/>
    <col min="3" max="3" width="40.140625" style="45" customWidth="1"/>
    <col min="4" max="4" width="19.28515625" style="61" bestFit="1" customWidth="1"/>
    <col min="5" max="7" width="17.42578125" style="62" customWidth="1"/>
    <col min="8" max="8" width="19.5703125" style="64" customWidth="1"/>
    <col min="9" max="9" width="18.140625" style="61" customWidth="1"/>
    <col min="10" max="10" width="20.85546875" style="64" customWidth="1"/>
    <col min="11" max="11" width="19.85546875" style="63" customWidth="1"/>
    <col min="12" max="14" width="20.85546875" style="62" customWidth="1"/>
    <col min="15" max="15" width="19.85546875" style="63" customWidth="1"/>
    <col min="16" max="16" width="0" style="1" hidden="1" customWidth="1"/>
    <col min="17" max="17" width="18.42578125" style="1" hidden="1" customWidth="1"/>
    <col min="18" max="18" width="15.85546875" style="1" hidden="1" customWidth="1"/>
    <col min="19" max="19" width="20.140625" style="70" customWidth="1"/>
    <col min="20" max="16384" width="11.42578125" style="1"/>
  </cols>
  <sheetData>
    <row r="1" spans="1:46" x14ac:dyDescent="0.2">
      <c r="A1" s="355" t="s">
        <v>83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2" spans="1:46" x14ac:dyDescent="0.2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spans="1:46" x14ac:dyDescent="0.2">
      <c r="H3" s="62"/>
      <c r="J3" s="62"/>
      <c r="K3" s="61"/>
      <c r="O3" s="61"/>
    </row>
    <row r="4" spans="1:46" ht="23.25" x14ac:dyDescent="0.2">
      <c r="A4" s="354" t="s">
        <v>54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2"/>
      <c r="Q4" s="2"/>
      <c r="R4" s="2"/>
      <c r="S4" s="74"/>
    </row>
    <row r="5" spans="1:46" ht="8.85" customHeight="1" x14ac:dyDescent="0.2">
      <c r="A5" s="41"/>
      <c r="B5" s="28"/>
      <c r="C5" s="40"/>
      <c r="D5" s="49"/>
      <c r="E5" s="49"/>
      <c r="F5" s="49"/>
      <c r="G5" s="49"/>
      <c r="H5" s="50"/>
      <c r="I5" s="49"/>
      <c r="J5" s="50"/>
      <c r="K5" s="49"/>
      <c r="L5" s="49"/>
      <c r="M5" s="49"/>
      <c r="N5" s="49"/>
      <c r="O5" s="49"/>
      <c r="P5" s="2"/>
      <c r="Q5" s="2"/>
      <c r="R5" s="2"/>
      <c r="S5" s="74"/>
    </row>
    <row r="6" spans="1:46" ht="15.75" x14ac:dyDescent="0.25">
      <c r="A6" s="90"/>
      <c r="B6" s="214"/>
      <c r="C6" s="215"/>
      <c r="D6" s="65"/>
      <c r="E6" s="65"/>
      <c r="F6" s="65"/>
      <c r="G6" s="65"/>
      <c r="H6" s="66"/>
      <c r="I6" s="65"/>
      <c r="J6" s="67"/>
      <c r="K6" s="65"/>
      <c r="L6" s="65"/>
      <c r="M6" s="65"/>
      <c r="N6" s="65"/>
      <c r="O6" s="65"/>
      <c r="S6" s="7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5.75" x14ac:dyDescent="0.25">
      <c r="A7" s="81"/>
      <c r="B7" s="216"/>
      <c r="C7" s="32"/>
      <c r="D7" s="24" t="s">
        <v>56</v>
      </c>
      <c r="E7" s="24" t="s">
        <v>59</v>
      </c>
      <c r="F7" s="24" t="s">
        <v>61</v>
      </c>
      <c r="G7" s="24" t="s">
        <v>62</v>
      </c>
      <c r="H7" s="34" t="s">
        <v>62</v>
      </c>
      <c r="I7" s="27" t="s">
        <v>1</v>
      </c>
      <c r="J7" s="34" t="s">
        <v>62</v>
      </c>
      <c r="K7" s="27" t="s">
        <v>1</v>
      </c>
      <c r="L7" s="24" t="s">
        <v>63</v>
      </c>
      <c r="M7" s="24" t="s">
        <v>63</v>
      </c>
      <c r="N7" s="24" t="s">
        <v>63</v>
      </c>
      <c r="O7" s="27" t="s">
        <v>64</v>
      </c>
      <c r="S7" s="22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.75" x14ac:dyDescent="0.25">
      <c r="A8" s="81"/>
      <c r="B8" s="216"/>
      <c r="C8" s="217"/>
      <c r="D8" s="24" t="s">
        <v>57</v>
      </c>
      <c r="E8" s="24" t="s">
        <v>60</v>
      </c>
      <c r="F8" s="24">
        <v>2022</v>
      </c>
      <c r="G8" s="24">
        <v>2023</v>
      </c>
      <c r="H8" s="34"/>
      <c r="I8" s="27" t="s">
        <v>2</v>
      </c>
      <c r="J8" s="34"/>
      <c r="K8" s="27" t="s">
        <v>2</v>
      </c>
      <c r="L8" s="24"/>
      <c r="M8" s="24"/>
      <c r="N8" s="24"/>
      <c r="O8" s="27" t="s">
        <v>65</v>
      </c>
      <c r="S8" s="230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5.75" x14ac:dyDescent="0.25">
      <c r="A9" s="81" t="s">
        <v>82</v>
      </c>
      <c r="B9" s="147"/>
      <c r="C9" s="218"/>
      <c r="D9" s="30" t="s">
        <v>58</v>
      </c>
      <c r="E9" s="24"/>
      <c r="F9" s="24"/>
      <c r="G9" s="24"/>
      <c r="H9" s="34">
        <v>2024</v>
      </c>
      <c r="I9" s="27">
        <v>2024</v>
      </c>
      <c r="J9" s="34">
        <v>2025</v>
      </c>
      <c r="K9" s="27">
        <v>2025</v>
      </c>
      <c r="L9" s="24">
        <v>2026</v>
      </c>
      <c r="M9" s="24">
        <v>2027</v>
      </c>
      <c r="N9" s="24">
        <v>2028</v>
      </c>
      <c r="O9" s="44" t="s">
        <v>58</v>
      </c>
      <c r="S9" s="230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5.75" x14ac:dyDescent="0.25">
      <c r="A10" s="81"/>
      <c r="B10" s="216"/>
      <c r="C10" s="32"/>
      <c r="D10" s="24"/>
      <c r="E10" s="24"/>
      <c r="F10" s="24"/>
      <c r="G10" s="24"/>
      <c r="H10" s="34"/>
      <c r="I10" s="27"/>
      <c r="J10" s="34"/>
      <c r="K10" s="27"/>
      <c r="L10" s="24"/>
      <c r="M10" s="24"/>
      <c r="N10" s="24"/>
      <c r="O10" s="27"/>
      <c r="S10" s="230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.75" x14ac:dyDescent="0.25">
      <c r="A11" s="81"/>
      <c r="B11" s="216"/>
      <c r="C11" s="32"/>
      <c r="D11" s="24"/>
      <c r="E11" s="24" t="s">
        <v>0</v>
      </c>
      <c r="F11" s="24"/>
      <c r="G11" s="24"/>
      <c r="H11" s="46"/>
      <c r="I11" s="27"/>
      <c r="J11" s="34"/>
      <c r="K11" s="27"/>
      <c r="L11" s="24"/>
      <c r="M11" s="24"/>
      <c r="N11" s="24"/>
      <c r="O11" s="27"/>
      <c r="S11" s="23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5.75" x14ac:dyDescent="0.25">
      <c r="A12" s="97"/>
      <c r="B12" s="219"/>
      <c r="C12" s="47"/>
      <c r="D12" s="25" t="s">
        <v>23</v>
      </c>
      <c r="E12" s="25" t="s">
        <v>23</v>
      </c>
      <c r="F12" s="25" t="s">
        <v>23</v>
      </c>
      <c r="G12" s="25" t="s">
        <v>23</v>
      </c>
      <c r="H12" s="35" t="s">
        <v>23</v>
      </c>
      <c r="I12" s="25" t="s">
        <v>23</v>
      </c>
      <c r="J12" s="35" t="s">
        <v>23</v>
      </c>
      <c r="K12" s="25" t="s">
        <v>23</v>
      </c>
      <c r="L12" s="25" t="s">
        <v>23</v>
      </c>
      <c r="M12" s="25" t="s">
        <v>23</v>
      </c>
      <c r="N12" s="25" t="s">
        <v>23</v>
      </c>
      <c r="O12" s="25" t="s">
        <v>23</v>
      </c>
      <c r="S12" s="230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5.75" x14ac:dyDescent="0.25">
      <c r="A13" s="90"/>
      <c r="B13" s="220"/>
      <c r="C13" s="128"/>
      <c r="D13" s="145">
        <v>1</v>
      </c>
      <c r="E13" s="145">
        <v>2</v>
      </c>
      <c r="F13" s="145">
        <v>3</v>
      </c>
      <c r="G13" s="145">
        <v>4</v>
      </c>
      <c r="H13" s="146">
        <v>5</v>
      </c>
      <c r="I13" s="145">
        <v>6</v>
      </c>
      <c r="J13" s="146">
        <v>7</v>
      </c>
      <c r="K13" s="145">
        <v>8</v>
      </c>
      <c r="L13" s="145">
        <v>9</v>
      </c>
      <c r="M13" s="145">
        <v>10</v>
      </c>
      <c r="N13" s="145">
        <v>10</v>
      </c>
      <c r="O13" s="145">
        <v>11</v>
      </c>
      <c r="S13" s="7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148" customFormat="1" ht="23.45" customHeight="1" x14ac:dyDescent="0.2">
      <c r="A14" s="168">
        <v>1</v>
      </c>
      <c r="B14" s="161" t="s">
        <v>97</v>
      </c>
      <c r="C14" s="153"/>
      <c r="D14" s="152"/>
      <c r="E14" s="152"/>
      <c r="F14" s="152"/>
      <c r="G14" s="152"/>
      <c r="H14" s="156"/>
      <c r="I14" s="151"/>
      <c r="J14" s="156"/>
      <c r="K14" s="152"/>
      <c r="L14" s="205"/>
      <c r="M14" s="205"/>
      <c r="N14" s="205"/>
      <c r="O14" s="205"/>
      <c r="S14" s="149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</row>
    <row r="15" spans="1:46" ht="30.6" customHeight="1" x14ac:dyDescent="0.25">
      <c r="A15" s="169">
        <v>2</v>
      </c>
      <c r="B15" s="162" t="s">
        <v>98</v>
      </c>
      <c r="C15" s="154"/>
      <c r="D15" s="145"/>
      <c r="E15" s="145"/>
      <c r="F15" s="207">
        <v>8916000</v>
      </c>
      <c r="G15" s="207">
        <v>8300000</v>
      </c>
      <c r="H15" s="333">
        <v>8600000</v>
      </c>
      <c r="I15" s="207"/>
      <c r="J15" s="333">
        <v>13800000</v>
      </c>
      <c r="K15" s="334"/>
      <c r="L15" s="207">
        <v>13600000</v>
      </c>
      <c r="M15" s="207">
        <v>13600000</v>
      </c>
      <c r="N15" s="207">
        <v>14400000</v>
      </c>
      <c r="O15" s="206"/>
      <c r="S15" s="7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34.15" customHeight="1" x14ac:dyDescent="0.25">
      <c r="A16" s="169">
        <v>3</v>
      </c>
      <c r="B16" s="162" t="s">
        <v>99</v>
      </c>
      <c r="C16" s="154"/>
      <c r="D16" s="145"/>
      <c r="E16" s="145"/>
      <c r="F16" s="207">
        <v>105000</v>
      </c>
      <c r="G16" s="207">
        <v>400000</v>
      </c>
      <c r="H16" s="333">
        <v>400000</v>
      </c>
      <c r="I16" s="207"/>
      <c r="J16" s="333">
        <v>400000</v>
      </c>
      <c r="K16" s="334"/>
      <c r="L16" s="207">
        <v>400000</v>
      </c>
      <c r="M16" s="207">
        <v>400000</v>
      </c>
      <c r="N16" s="207">
        <v>400000</v>
      </c>
      <c r="O16" s="206"/>
      <c r="S16" s="74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22.15" customHeight="1" x14ac:dyDescent="0.25">
      <c r="A17" s="169">
        <v>4</v>
      </c>
      <c r="B17" s="163" t="s">
        <v>100</v>
      </c>
      <c r="C17" s="154"/>
      <c r="D17" s="145"/>
      <c r="E17" s="145"/>
      <c r="F17" s="207">
        <v>121000</v>
      </c>
      <c r="G17" s="207"/>
      <c r="H17" s="333"/>
      <c r="I17" s="207"/>
      <c r="J17" s="333"/>
      <c r="K17" s="334"/>
      <c r="L17" s="207"/>
      <c r="M17" s="207"/>
      <c r="N17" s="207"/>
      <c r="O17" s="206"/>
      <c r="S17" s="7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34.15" customHeight="1" x14ac:dyDescent="0.25">
      <c r="A18" s="169">
        <v>5</v>
      </c>
      <c r="B18" s="358" t="s">
        <v>454</v>
      </c>
      <c r="C18" s="359"/>
      <c r="D18" s="145"/>
      <c r="E18" s="145"/>
      <c r="F18" s="207">
        <v>25000000</v>
      </c>
      <c r="G18" s="207">
        <v>62108000</v>
      </c>
      <c r="H18" s="333">
        <v>55383000</v>
      </c>
      <c r="I18" s="207"/>
      <c r="J18" s="333">
        <v>80138000</v>
      </c>
      <c r="K18" s="334"/>
      <c r="L18" s="207">
        <v>107552000</v>
      </c>
      <c r="M18" s="207">
        <v>110154000</v>
      </c>
      <c r="N18" s="207">
        <v>113490000</v>
      </c>
      <c r="O18" s="206"/>
      <c r="S18" s="7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8" x14ac:dyDescent="0.25">
      <c r="A19" s="139">
        <v>6</v>
      </c>
      <c r="B19" s="356" t="s">
        <v>95</v>
      </c>
      <c r="C19" s="357"/>
      <c r="D19" s="58"/>
      <c r="E19" s="58"/>
      <c r="F19" s="58"/>
      <c r="G19" s="58"/>
      <c r="H19" s="335"/>
      <c r="I19" s="157"/>
      <c r="J19" s="335"/>
      <c r="K19" s="58"/>
      <c r="L19" s="157"/>
      <c r="M19" s="157"/>
      <c r="N19" s="157"/>
      <c r="O19" s="157"/>
      <c r="S19" s="7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8" x14ac:dyDescent="0.25">
      <c r="A20" s="141"/>
      <c r="B20" s="166" t="s">
        <v>96</v>
      </c>
      <c r="C20" s="167"/>
      <c r="D20" s="106"/>
      <c r="E20" s="106"/>
      <c r="F20" s="109">
        <f>F15+F16+F17+F18</f>
        <v>34142000</v>
      </c>
      <c r="G20" s="109">
        <f>G15+G16+G17+G18</f>
        <v>70808000</v>
      </c>
      <c r="H20" s="258">
        <f>SUM(H14:H18)</f>
        <v>64383000</v>
      </c>
      <c r="I20" s="197"/>
      <c r="J20" s="258">
        <f>SUM(J15:J18)</f>
        <v>94338000</v>
      </c>
      <c r="K20" s="106"/>
      <c r="L20" s="197">
        <f>SUM(L15:L18)</f>
        <v>121552000</v>
      </c>
      <c r="M20" s="197">
        <f>SUM(M15:M18)</f>
        <v>124154000</v>
      </c>
      <c r="N20" s="197">
        <f>SUM(N15:N18)</f>
        <v>128290000</v>
      </c>
      <c r="O20" s="158"/>
      <c r="S20" s="74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33.6" customHeight="1" x14ac:dyDescent="0.2">
      <c r="A21" s="170">
        <v>7</v>
      </c>
      <c r="B21" s="358" t="s">
        <v>101</v>
      </c>
      <c r="C21" s="359"/>
      <c r="D21" s="171"/>
      <c r="E21" s="171"/>
      <c r="F21" s="171"/>
      <c r="G21" s="171"/>
      <c r="H21" s="164"/>
      <c r="I21" s="165"/>
      <c r="J21" s="164"/>
      <c r="K21" s="171"/>
      <c r="L21" s="207"/>
      <c r="M21" s="207"/>
      <c r="N21" s="207"/>
      <c r="O21" s="207"/>
      <c r="S21" s="74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5.75" hidden="1" x14ac:dyDescent="0.25">
      <c r="A22" s="140"/>
      <c r="B22" s="147"/>
      <c r="C22" s="33"/>
      <c r="D22" s="51"/>
      <c r="E22" s="51"/>
      <c r="F22" s="51"/>
      <c r="G22" s="51"/>
      <c r="H22" s="159"/>
      <c r="I22" s="160"/>
      <c r="J22" s="159"/>
      <c r="K22" s="51"/>
      <c r="L22" s="51"/>
      <c r="M22" s="51"/>
      <c r="N22" s="51"/>
      <c r="O22" s="51"/>
      <c r="S22" s="74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5.75" hidden="1" x14ac:dyDescent="0.25">
      <c r="A23" s="140"/>
      <c r="B23" s="147"/>
      <c r="C23" s="33"/>
      <c r="D23" s="51"/>
      <c r="E23" s="51"/>
      <c r="F23" s="51"/>
      <c r="G23" s="51"/>
      <c r="H23" s="159"/>
      <c r="I23" s="160"/>
      <c r="J23" s="159"/>
      <c r="K23" s="51"/>
      <c r="L23" s="51"/>
      <c r="M23" s="51"/>
      <c r="N23" s="51"/>
      <c r="O23" s="51"/>
      <c r="S23" s="74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5.75" hidden="1" x14ac:dyDescent="0.25">
      <c r="A24" s="140"/>
      <c r="B24" s="147"/>
      <c r="C24" s="33"/>
      <c r="D24" s="51"/>
      <c r="E24" s="51"/>
      <c r="F24" s="51"/>
      <c r="G24" s="51"/>
      <c r="H24" s="159"/>
      <c r="I24" s="160"/>
      <c r="J24" s="159"/>
      <c r="K24" s="51"/>
      <c r="L24" s="51"/>
      <c r="M24" s="51"/>
      <c r="N24" s="51"/>
      <c r="O24" s="51"/>
      <c r="S24" s="74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5.75" hidden="1" x14ac:dyDescent="0.25">
      <c r="A25" s="140"/>
      <c r="B25" s="147"/>
      <c r="C25" s="33"/>
      <c r="D25" s="51"/>
      <c r="E25" s="51"/>
      <c r="F25" s="51"/>
      <c r="G25" s="51"/>
      <c r="H25" s="159"/>
      <c r="I25" s="160"/>
      <c r="J25" s="159"/>
      <c r="K25" s="51"/>
      <c r="L25" s="51"/>
      <c r="M25" s="51"/>
      <c r="N25" s="51"/>
      <c r="O25" s="51"/>
      <c r="S25" s="7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5.75" hidden="1" x14ac:dyDescent="0.25">
      <c r="A26" s="140"/>
      <c r="B26" s="147"/>
      <c r="C26" s="33"/>
      <c r="D26" s="51"/>
      <c r="E26" s="51"/>
      <c r="F26" s="51"/>
      <c r="G26" s="51"/>
      <c r="H26" s="159"/>
      <c r="I26" s="160"/>
      <c r="J26" s="159"/>
      <c r="K26" s="51"/>
      <c r="L26" s="51"/>
      <c r="M26" s="51"/>
      <c r="N26" s="51"/>
      <c r="O26" s="51"/>
      <c r="S26" s="74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5.75" hidden="1" x14ac:dyDescent="0.25">
      <c r="A27" s="140"/>
      <c r="B27" s="147"/>
      <c r="C27" s="33"/>
      <c r="D27" s="51"/>
      <c r="E27" s="51"/>
      <c r="F27" s="51"/>
      <c r="G27" s="51"/>
      <c r="H27" s="159"/>
      <c r="I27" s="160"/>
      <c r="J27" s="159"/>
      <c r="K27" s="51"/>
      <c r="L27" s="51"/>
      <c r="M27" s="51"/>
      <c r="N27" s="51"/>
      <c r="O27" s="51"/>
      <c r="S27" s="7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5.75" hidden="1" x14ac:dyDescent="0.25">
      <c r="A28" s="140"/>
      <c r="B28" s="147"/>
      <c r="C28" s="33"/>
      <c r="D28" s="51"/>
      <c r="E28" s="51"/>
      <c r="F28" s="51"/>
      <c r="G28" s="51"/>
      <c r="H28" s="159"/>
      <c r="I28" s="160"/>
      <c r="J28" s="159"/>
      <c r="K28" s="51"/>
      <c r="L28" s="51"/>
      <c r="M28" s="51"/>
      <c r="N28" s="51"/>
      <c r="O28" s="51"/>
      <c r="S28" s="74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5.75" hidden="1" x14ac:dyDescent="0.25">
      <c r="A29" s="140"/>
      <c r="B29" s="147"/>
      <c r="C29" s="33"/>
      <c r="D29" s="51"/>
      <c r="E29" s="51"/>
      <c r="F29" s="51"/>
      <c r="G29" s="51"/>
      <c r="H29" s="159"/>
      <c r="I29" s="160"/>
      <c r="J29" s="159"/>
      <c r="K29" s="51"/>
      <c r="L29" s="51"/>
      <c r="M29" s="51"/>
      <c r="N29" s="51"/>
      <c r="O29" s="51"/>
      <c r="S29" s="7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5.75" hidden="1" x14ac:dyDescent="0.25">
      <c r="A30" s="140"/>
      <c r="B30" s="147"/>
      <c r="C30" s="33"/>
      <c r="D30" s="51"/>
      <c r="E30" s="51"/>
      <c r="F30" s="51"/>
      <c r="G30" s="51"/>
      <c r="H30" s="159"/>
      <c r="I30" s="160"/>
      <c r="J30" s="159"/>
      <c r="K30" s="51"/>
      <c r="L30" s="51"/>
      <c r="M30" s="51"/>
      <c r="N30" s="51"/>
      <c r="O30" s="51"/>
      <c r="S30" s="7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5.75" hidden="1" x14ac:dyDescent="0.25">
      <c r="A31" s="140"/>
      <c r="B31" s="147"/>
      <c r="C31" s="33"/>
      <c r="D31" s="51"/>
      <c r="E31" s="51"/>
      <c r="F31" s="51"/>
      <c r="G31" s="51"/>
      <c r="H31" s="159"/>
      <c r="I31" s="160"/>
      <c r="J31" s="159"/>
      <c r="K31" s="51"/>
      <c r="L31" s="51"/>
      <c r="M31" s="51"/>
      <c r="N31" s="51"/>
      <c r="O31" s="51"/>
      <c r="S31" s="7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5.75" hidden="1" x14ac:dyDescent="0.25">
      <c r="A32" s="140"/>
      <c r="B32" s="147"/>
      <c r="C32" s="33"/>
      <c r="D32" s="51"/>
      <c r="E32" s="51"/>
      <c r="F32" s="51"/>
      <c r="G32" s="51"/>
      <c r="H32" s="159"/>
      <c r="I32" s="160"/>
      <c r="J32" s="159"/>
      <c r="K32" s="51"/>
      <c r="L32" s="51"/>
      <c r="M32" s="51"/>
      <c r="N32" s="51"/>
      <c r="O32" s="51"/>
      <c r="S32" s="74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32.450000000000003" customHeight="1" x14ac:dyDescent="0.25">
      <c r="A33" s="65">
        <v>8</v>
      </c>
      <c r="B33" s="172" t="s">
        <v>84</v>
      </c>
      <c r="C33" s="129"/>
      <c r="D33" s="58"/>
      <c r="E33" s="58"/>
      <c r="F33" s="58"/>
      <c r="G33" s="58"/>
      <c r="H33" s="57"/>
      <c r="I33" s="58"/>
      <c r="J33" s="57"/>
      <c r="K33" s="58"/>
      <c r="L33" s="58"/>
      <c r="M33" s="58"/>
      <c r="N33" s="58"/>
      <c r="O33" s="58"/>
      <c r="S33" s="7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5.75" x14ac:dyDescent="0.25">
      <c r="A34" s="24"/>
      <c r="B34" s="32" t="s">
        <v>55</v>
      </c>
      <c r="C34" s="45" t="s">
        <v>111</v>
      </c>
      <c r="D34" s="51"/>
      <c r="E34" s="51"/>
      <c r="F34" s="51"/>
      <c r="G34" s="51"/>
      <c r="H34" s="52"/>
      <c r="I34" s="51"/>
      <c r="J34" s="52"/>
      <c r="K34" s="51"/>
      <c r="L34" s="51"/>
      <c r="M34" s="51"/>
      <c r="N34" s="51"/>
      <c r="O34" s="51"/>
      <c r="S34" s="7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5.75" x14ac:dyDescent="0.25">
      <c r="A35" s="27"/>
      <c r="B35" s="174" t="s">
        <v>3</v>
      </c>
      <c r="C35" s="173"/>
      <c r="D35" s="53"/>
      <c r="E35" s="53"/>
      <c r="F35" s="53"/>
      <c r="G35" s="53"/>
      <c r="H35" s="54"/>
      <c r="I35" s="53"/>
      <c r="J35" s="52"/>
      <c r="K35" s="51"/>
      <c r="L35" s="51"/>
      <c r="M35" s="51"/>
      <c r="N35" s="51"/>
      <c r="O35" s="51"/>
      <c r="P35" s="10"/>
      <c r="Q35" s="7"/>
      <c r="R35" s="6"/>
      <c r="S35" s="7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5.75" x14ac:dyDescent="0.25">
      <c r="A36" s="27"/>
      <c r="B36" s="175"/>
      <c r="C36" s="173"/>
      <c r="D36" s="53"/>
      <c r="E36" s="53"/>
      <c r="F36" s="53"/>
      <c r="G36" s="53"/>
      <c r="H36" s="54"/>
      <c r="I36" s="53"/>
      <c r="J36" s="52"/>
      <c r="K36" s="51"/>
      <c r="L36" s="51"/>
      <c r="M36" s="51"/>
      <c r="N36" s="51"/>
      <c r="O36" s="51"/>
      <c r="P36" s="10"/>
      <c r="Q36" s="7"/>
      <c r="R36" s="6"/>
      <c r="S36" s="7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5.75" x14ac:dyDescent="0.25">
      <c r="A37" s="27"/>
      <c r="B37" s="360" t="s">
        <v>4</v>
      </c>
      <c r="C37" s="361"/>
      <c r="D37" s="53"/>
      <c r="E37" s="53"/>
      <c r="F37" s="53"/>
      <c r="G37" s="53"/>
      <c r="H37" s="54"/>
      <c r="I37" s="53"/>
      <c r="J37" s="52"/>
      <c r="K37" s="51"/>
      <c r="L37" s="51"/>
      <c r="M37" s="51"/>
      <c r="N37" s="51"/>
      <c r="O37" s="51"/>
      <c r="P37" s="10"/>
      <c r="Q37" s="7"/>
      <c r="R37" s="6"/>
      <c r="S37" s="7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5.75" x14ac:dyDescent="0.25">
      <c r="A38" s="27"/>
      <c r="B38" s="31"/>
      <c r="C38" s="31" t="s">
        <v>112</v>
      </c>
      <c r="D38" s="53"/>
      <c r="E38" s="53"/>
      <c r="F38" s="53"/>
      <c r="G38" s="53"/>
      <c r="H38" s="54"/>
      <c r="I38" s="53"/>
      <c r="J38" s="52"/>
      <c r="K38" s="51"/>
      <c r="L38" s="51"/>
      <c r="M38" s="51"/>
      <c r="N38" s="51"/>
      <c r="O38" s="51"/>
      <c r="P38" s="10"/>
      <c r="Q38" s="7"/>
      <c r="R38" s="6"/>
      <c r="S38" s="7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s="37" customFormat="1" x14ac:dyDescent="0.2">
      <c r="A39" s="130"/>
      <c r="B39" s="26" t="s">
        <v>66</v>
      </c>
      <c r="C39" s="26" t="s">
        <v>67</v>
      </c>
      <c r="D39" s="83">
        <v>4700000</v>
      </c>
      <c r="E39" s="83">
        <v>86000</v>
      </c>
      <c r="F39" s="83">
        <v>6000</v>
      </c>
      <c r="G39" s="83">
        <v>400000</v>
      </c>
      <c r="H39" s="84">
        <v>150000</v>
      </c>
      <c r="I39" s="83"/>
      <c r="J39" s="84">
        <v>0</v>
      </c>
      <c r="K39" s="83"/>
      <c r="L39" s="83">
        <v>1500000</v>
      </c>
      <c r="M39" s="83">
        <v>1600000</v>
      </c>
      <c r="N39" s="83">
        <v>364000</v>
      </c>
      <c r="O39" s="51"/>
      <c r="P39" s="36"/>
      <c r="Q39" s="36"/>
      <c r="R39" s="36"/>
      <c r="S39" s="22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9"/>
      <c r="AM39" s="119"/>
      <c r="AN39" s="119"/>
      <c r="AO39" s="119"/>
      <c r="AP39" s="119"/>
      <c r="AQ39" s="119"/>
      <c r="AR39" s="119"/>
      <c r="AS39" s="119"/>
      <c r="AT39" s="119"/>
    </row>
    <row r="40" spans="1:46" s="37" customFormat="1" x14ac:dyDescent="0.2">
      <c r="A40" s="130"/>
      <c r="B40" s="26"/>
      <c r="C40" s="26"/>
      <c r="D40" s="51"/>
      <c r="E40" s="51"/>
      <c r="F40" s="51"/>
      <c r="G40" s="51"/>
      <c r="H40" s="52"/>
      <c r="I40" s="51"/>
      <c r="J40" s="52"/>
      <c r="K40" s="51"/>
      <c r="L40" s="55"/>
      <c r="M40" s="56"/>
      <c r="N40" s="56"/>
      <c r="O40" s="56"/>
      <c r="P40" s="36"/>
      <c r="Q40" s="36"/>
      <c r="R40" s="36"/>
      <c r="S40" s="22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9"/>
      <c r="AM40" s="119"/>
      <c r="AN40" s="119"/>
      <c r="AO40" s="119"/>
      <c r="AP40" s="119"/>
      <c r="AQ40" s="119"/>
      <c r="AR40" s="119"/>
      <c r="AS40" s="119"/>
      <c r="AT40" s="119"/>
    </row>
    <row r="41" spans="1:46" s="37" customFormat="1" x14ac:dyDescent="0.2">
      <c r="A41" s="130"/>
      <c r="B41" s="231" t="s">
        <v>113</v>
      </c>
      <c r="C41" s="82" t="s">
        <v>114</v>
      </c>
      <c r="D41" s="83">
        <v>120000</v>
      </c>
      <c r="E41" s="83"/>
      <c r="F41" s="83"/>
      <c r="G41" s="83"/>
      <c r="H41" s="84">
        <v>120000</v>
      </c>
      <c r="I41" s="83"/>
      <c r="J41" s="84">
        <v>0</v>
      </c>
      <c r="K41" s="83"/>
      <c r="L41" s="83"/>
      <c r="M41" s="83"/>
      <c r="N41" s="83"/>
      <c r="O41" s="56"/>
      <c r="P41" s="36"/>
      <c r="Q41" s="36"/>
      <c r="R41" s="36"/>
      <c r="S41" s="22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9"/>
      <c r="AM41" s="119"/>
      <c r="AN41" s="119"/>
      <c r="AO41" s="119"/>
      <c r="AP41" s="119"/>
      <c r="AQ41" s="119"/>
      <c r="AR41" s="119"/>
      <c r="AS41" s="119"/>
      <c r="AT41" s="119"/>
    </row>
    <row r="42" spans="1:46" s="70" customFormat="1" x14ac:dyDescent="0.2">
      <c r="A42" s="27"/>
      <c r="B42" s="231"/>
      <c r="C42" s="82"/>
      <c r="D42" s="83"/>
      <c r="E42" s="83"/>
      <c r="F42" s="83"/>
      <c r="G42" s="83"/>
      <c r="H42" s="84"/>
      <c r="I42" s="83"/>
      <c r="J42" s="84"/>
      <c r="K42" s="83"/>
      <c r="L42" s="83"/>
      <c r="M42" s="83"/>
      <c r="N42" s="83"/>
      <c r="O42" s="51"/>
      <c r="P42" s="4"/>
      <c r="Q42" s="5"/>
      <c r="R42" s="9"/>
      <c r="S42" s="228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</row>
    <row r="43" spans="1:46" s="70" customFormat="1" x14ac:dyDescent="0.2">
      <c r="A43" s="27"/>
      <c r="B43" s="231" t="s">
        <v>115</v>
      </c>
      <c r="C43" s="82" t="s">
        <v>114</v>
      </c>
      <c r="D43" s="83">
        <v>120000</v>
      </c>
      <c r="E43" s="83"/>
      <c r="F43" s="83"/>
      <c r="G43" s="83"/>
      <c r="H43" s="84">
        <v>0</v>
      </c>
      <c r="I43" s="83"/>
      <c r="J43" s="84">
        <v>120000</v>
      </c>
      <c r="K43" s="83"/>
      <c r="L43" s="83"/>
      <c r="M43" s="83"/>
      <c r="N43" s="83"/>
      <c r="O43" s="51"/>
      <c r="P43" s="4"/>
      <c r="Q43" s="5"/>
      <c r="R43" s="9"/>
      <c r="S43" s="228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</row>
    <row r="44" spans="1:46" s="70" customFormat="1" x14ac:dyDescent="0.2">
      <c r="A44" s="27"/>
      <c r="B44" s="231"/>
      <c r="C44" s="82"/>
      <c r="D44" s="83"/>
      <c r="E44" s="83"/>
      <c r="F44" s="83"/>
      <c r="G44" s="83"/>
      <c r="H44" s="84"/>
      <c r="I44" s="83"/>
      <c r="J44" s="84"/>
      <c r="K44" s="83"/>
      <c r="L44" s="83"/>
      <c r="M44" s="83"/>
      <c r="N44" s="83"/>
      <c r="O44" s="51"/>
      <c r="P44" s="4"/>
      <c r="Q44" s="5"/>
      <c r="R44" s="9"/>
      <c r="S44" s="228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</row>
    <row r="45" spans="1:46" s="70" customFormat="1" x14ac:dyDescent="0.2">
      <c r="A45" s="27"/>
      <c r="B45" s="231" t="s">
        <v>116</v>
      </c>
      <c r="C45" s="82" t="s">
        <v>114</v>
      </c>
      <c r="D45" s="83">
        <v>120000</v>
      </c>
      <c r="E45" s="83"/>
      <c r="F45" s="83"/>
      <c r="G45" s="83"/>
      <c r="H45" s="84">
        <v>0</v>
      </c>
      <c r="I45" s="83"/>
      <c r="J45" s="84">
        <v>0</v>
      </c>
      <c r="K45" s="83"/>
      <c r="L45" s="83">
        <v>120000</v>
      </c>
      <c r="M45" s="83"/>
      <c r="N45" s="83"/>
      <c r="O45" s="51"/>
      <c r="P45" s="4"/>
      <c r="Q45" s="5"/>
      <c r="R45" s="9"/>
      <c r="S45" s="228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</row>
    <row r="46" spans="1:46" s="70" customFormat="1" x14ac:dyDescent="0.2">
      <c r="A46" s="27"/>
      <c r="B46" s="231"/>
      <c r="C46" s="82"/>
      <c r="D46" s="83"/>
      <c r="E46" s="83"/>
      <c r="F46" s="83"/>
      <c r="G46" s="83"/>
      <c r="H46" s="84"/>
      <c r="I46" s="83"/>
      <c r="J46" s="84"/>
      <c r="K46" s="83"/>
      <c r="L46" s="83"/>
      <c r="M46" s="83"/>
      <c r="N46" s="83"/>
      <c r="O46" s="51"/>
      <c r="P46" s="4"/>
      <c r="Q46" s="5"/>
      <c r="R46" s="9"/>
      <c r="S46" s="228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</row>
    <row r="47" spans="1:46" x14ac:dyDescent="0.2">
      <c r="A47" s="27"/>
      <c r="B47" s="231" t="s">
        <v>117</v>
      </c>
      <c r="C47" s="82" t="s">
        <v>114</v>
      </c>
      <c r="D47" s="83">
        <v>120000</v>
      </c>
      <c r="E47" s="83"/>
      <c r="F47" s="83"/>
      <c r="G47" s="83"/>
      <c r="H47" s="84">
        <v>0</v>
      </c>
      <c r="I47" s="83"/>
      <c r="J47" s="84">
        <v>0</v>
      </c>
      <c r="K47" s="83"/>
      <c r="L47" s="83"/>
      <c r="M47" s="83">
        <v>120000</v>
      </c>
      <c r="N47" s="83"/>
      <c r="O47" s="51"/>
      <c r="P47" s="10"/>
      <c r="Q47" s="7"/>
      <c r="R47" s="6"/>
      <c r="S47" s="228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x14ac:dyDescent="0.2">
      <c r="A48" s="27"/>
      <c r="B48" s="231"/>
      <c r="C48" s="179"/>
      <c r="D48" s="83"/>
      <c r="E48" s="83"/>
      <c r="F48" s="83"/>
      <c r="G48" s="83"/>
      <c r="H48" s="84"/>
      <c r="I48" s="83"/>
      <c r="J48" s="84"/>
      <c r="K48" s="83"/>
      <c r="L48" s="83"/>
      <c r="M48" s="83"/>
      <c r="N48" s="83"/>
      <c r="O48" s="51"/>
      <c r="P48" s="10"/>
      <c r="Q48" s="7"/>
      <c r="R48" s="6"/>
      <c r="S48" s="228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s="39" customFormat="1" x14ac:dyDescent="0.2">
      <c r="A49" s="27"/>
      <c r="B49" s="231" t="s">
        <v>118</v>
      </c>
      <c r="C49" s="82" t="s">
        <v>114</v>
      </c>
      <c r="D49" s="83">
        <v>120000</v>
      </c>
      <c r="E49" s="83"/>
      <c r="F49" s="83"/>
      <c r="G49" s="83"/>
      <c r="H49" s="84">
        <v>0</v>
      </c>
      <c r="I49" s="83"/>
      <c r="J49" s="84">
        <v>0</v>
      </c>
      <c r="K49" s="83"/>
      <c r="L49" s="83"/>
      <c r="M49" s="83"/>
      <c r="N49" s="83">
        <v>120000</v>
      </c>
      <c r="O49" s="56"/>
      <c r="P49" s="38"/>
      <c r="Q49" s="38"/>
      <c r="R49" s="38"/>
      <c r="S49" s="228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1"/>
      <c r="AM49" s="121"/>
      <c r="AN49" s="121"/>
      <c r="AO49" s="121"/>
      <c r="AP49" s="121"/>
      <c r="AQ49" s="121"/>
      <c r="AR49" s="121"/>
      <c r="AS49" s="121"/>
      <c r="AT49" s="121"/>
    </row>
    <row r="50" spans="1:46" s="37" customFormat="1" ht="15.75" x14ac:dyDescent="0.25">
      <c r="A50" s="130"/>
      <c r="B50" s="87"/>
      <c r="C50" s="87"/>
      <c r="D50" s="51"/>
      <c r="E50" s="51"/>
      <c r="F50" s="51"/>
      <c r="G50" s="51"/>
      <c r="H50" s="52"/>
      <c r="I50" s="51"/>
      <c r="J50" s="52"/>
      <c r="K50" s="51"/>
      <c r="L50" s="55"/>
      <c r="M50" s="56"/>
      <c r="N50" s="56"/>
      <c r="O50" s="56"/>
      <c r="P50" s="36"/>
      <c r="Q50" s="36"/>
      <c r="R50" s="36"/>
      <c r="S50" s="22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9"/>
      <c r="AM50" s="119"/>
      <c r="AN50" s="119"/>
      <c r="AO50" s="119"/>
      <c r="AP50" s="119"/>
      <c r="AQ50" s="119"/>
      <c r="AR50" s="119"/>
      <c r="AS50" s="119"/>
      <c r="AT50" s="119"/>
    </row>
    <row r="51" spans="1:46" s="39" customFormat="1" ht="15.75" x14ac:dyDescent="0.2">
      <c r="A51" s="27"/>
      <c r="B51" s="232"/>
      <c r="C51" s="233" t="s">
        <v>25</v>
      </c>
      <c r="D51" s="83"/>
      <c r="E51" s="83"/>
      <c r="F51" s="83"/>
      <c r="G51" s="83"/>
      <c r="H51" s="84"/>
      <c r="I51" s="83"/>
      <c r="J51" s="84"/>
      <c r="K51" s="83"/>
      <c r="L51" s="83"/>
      <c r="M51" s="83"/>
      <c r="N51" s="83"/>
      <c r="O51" s="83"/>
      <c r="P51" s="38"/>
      <c r="Q51" s="38"/>
      <c r="R51" s="38"/>
      <c r="S51" s="228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1"/>
      <c r="AM51" s="121"/>
      <c r="AN51" s="121"/>
      <c r="AO51" s="121"/>
      <c r="AP51" s="121"/>
      <c r="AQ51" s="121"/>
      <c r="AR51" s="121"/>
      <c r="AS51" s="121"/>
      <c r="AT51" s="121"/>
    </row>
    <row r="52" spans="1:46" s="37" customFormat="1" ht="15.75" x14ac:dyDescent="0.2">
      <c r="A52" s="130"/>
      <c r="B52" s="232"/>
      <c r="C52" s="233"/>
      <c r="D52" s="83"/>
      <c r="E52" s="83"/>
      <c r="F52" s="83"/>
      <c r="G52" s="83"/>
      <c r="H52" s="84"/>
      <c r="I52" s="83"/>
      <c r="J52" s="84"/>
      <c r="K52" s="83"/>
      <c r="L52" s="83"/>
      <c r="M52" s="83"/>
      <c r="N52" s="83"/>
      <c r="O52" s="83"/>
      <c r="P52" s="36"/>
      <c r="Q52" s="36"/>
      <c r="R52" s="36"/>
      <c r="S52" s="22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9"/>
      <c r="AM52" s="119"/>
      <c r="AN52" s="119"/>
      <c r="AO52" s="119"/>
      <c r="AP52" s="119"/>
      <c r="AQ52" s="119"/>
      <c r="AR52" s="119"/>
      <c r="AS52" s="119"/>
      <c r="AT52" s="119"/>
    </row>
    <row r="53" spans="1:46" s="69" customFormat="1" x14ac:dyDescent="0.2">
      <c r="A53" s="131"/>
      <c r="B53" s="231" t="s">
        <v>119</v>
      </c>
      <c r="C53" s="234" t="s">
        <v>120</v>
      </c>
      <c r="D53" s="83">
        <f>320300+10000+952700+1184400+2200000</f>
        <v>4667400</v>
      </c>
      <c r="E53" s="83">
        <v>4467400</v>
      </c>
      <c r="F53" s="83">
        <v>3782900</v>
      </c>
      <c r="G53" s="83">
        <v>700000</v>
      </c>
      <c r="H53" s="84">
        <v>200000</v>
      </c>
      <c r="I53" s="83"/>
      <c r="J53" s="84">
        <v>0</v>
      </c>
      <c r="K53" s="83"/>
      <c r="L53" s="235"/>
      <c r="M53" s="235"/>
      <c r="N53" s="235"/>
      <c r="O53" s="236"/>
      <c r="P53" s="68"/>
      <c r="Q53" s="68"/>
      <c r="R53" s="68"/>
      <c r="S53" s="228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3"/>
      <c r="AM53" s="123"/>
      <c r="AN53" s="123"/>
      <c r="AO53" s="123"/>
      <c r="AP53" s="123"/>
      <c r="AQ53" s="123"/>
      <c r="AR53" s="123"/>
      <c r="AS53" s="123"/>
      <c r="AT53" s="123"/>
    </row>
    <row r="54" spans="1:46" s="37" customFormat="1" x14ac:dyDescent="0.2">
      <c r="A54" s="130"/>
      <c r="B54" s="231"/>
      <c r="C54" s="234"/>
      <c r="D54" s="83"/>
      <c r="E54" s="83"/>
      <c r="F54" s="83"/>
      <c r="G54" s="83"/>
      <c r="H54" s="84"/>
      <c r="I54" s="83"/>
      <c r="J54" s="84"/>
      <c r="K54" s="83"/>
      <c r="L54" s="235"/>
      <c r="M54" s="236"/>
      <c r="N54" s="236"/>
      <c r="O54" s="236"/>
      <c r="P54" s="36"/>
      <c r="Q54" s="36"/>
      <c r="R54" s="36"/>
      <c r="S54" s="22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9"/>
      <c r="AM54" s="119"/>
      <c r="AN54" s="119"/>
      <c r="AO54" s="119"/>
      <c r="AP54" s="119"/>
      <c r="AQ54" s="119"/>
      <c r="AR54" s="119"/>
      <c r="AS54" s="119"/>
      <c r="AT54" s="119"/>
    </row>
    <row r="55" spans="1:46" s="39" customFormat="1" x14ac:dyDescent="0.2">
      <c r="A55" s="27"/>
      <c r="B55" s="231" t="s">
        <v>121</v>
      </c>
      <c r="C55" s="82" t="s">
        <v>114</v>
      </c>
      <c r="D55" s="83">
        <v>120000</v>
      </c>
      <c r="E55" s="83"/>
      <c r="F55" s="83"/>
      <c r="G55" s="83"/>
      <c r="H55" s="84">
        <v>120000</v>
      </c>
      <c r="I55" s="83"/>
      <c r="J55" s="84">
        <v>0</v>
      </c>
      <c r="K55" s="83"/>
      <c r="L55" s="83"/>
      <c r="M55" s="83"/>
      <c r="N55" s="83"/>
      <c r="O55" s="56"/>
      <c r="P55" s="38"/>
      <c r="Q55" s="38"/>
      <c r="R55" s="38"/>
      <c r="S55" s="228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1"/>
      <c r="AM55" s="121"/>
      <c r="AN55" s="121"/>
      <c r="AO55" s="121"/>
      <c r="AP55" s="121"/>
      <c r="AQ55" s="121"/>
      <c r="AR55" s="121"/>
      <c r="AS55" s="121"/>
      <c r="AT55" s="121"/>
    </row>
    <row r="56" spans="1:46" s="39" customFormat="1" x14ac:dyDescent="0.2">
      <c r="A56" s="27"/>
      <c r="B56" s="231"/>
      <c r="C56" s="82"/>
      <c r="D56" s="83"/>
      <c r="E56" s="83"/>
      <c r="F56" s="83"/>
      <c r="G56" s="83"/>
      <c r="H56" s="84"/>
      <c r="I56" s="83"/>
      <c r="J56" s="84"/>
      <c r="K56" s="83"/>
      <c r="L56" s="83"/>
      <c r="M56" s="83"/>
      <c r="N56" s="83"/>
      <c r="O56" s="56"/>
      <c r="P56" s="38"/>
      <c r="Q56" s="38"/>
      <c r="R56" s="38"/>
      <c r="S56" s="228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1"/>
      <c r="AM56" s="121"/>
      <c r="AN56" s="121"/>
      <c r="AO56" s="121"/>
      <c r="AP56" s="121"/>
      <c r="AQ56" s="121"/>
      <c r="AR56" s="121"/>
      <c r="AS56" s="121"/>
      <c r="AT56" s="121"/>
    </row>
    <row r="57" spans="1:46" s="39" customFormat="1" x14ac:dyDescent="0.2">
      <c r="A57" s="27"/>
      <c r="B57" s="231" t="s">
        <v>122</v>
      </c>
      <c r="C57" s="82" t="s">
        <v>114</v>
      </c>
      <c r="D57" s="83">
        <v>120000</v>
      </c>
      <c r="E57" s="83"/>
      <c r="F57" s="83"/>
      <c r="G57" s="83"/>
      <c r="H57" s="84">
        <v>0</v>
      </c>
      <c r="I57" s="83"/>
      <c r="J57" s="84">
        <v>120000</v>
      </c>
      <c r="K57" s="83"/>
      <c r="L57" s="83"/>
      <c r="M57" s="83"/>
      <c r="N57" s="83"/>
      <c r="O57" s="56"/>
      <c r="P57" s="38"/>
      <c r="Q57" s="38"/>
      <c r="R57" s="38"/>
      <c r="S57" s="228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1"/>
      <c r="AM57" s="121"/>
      <c r="AN57" s="121"/>
      <c r="AO57" s="121"/>
      <c r="AP57" s="121"/>
      <c r="AQ57" s="121"/>
      <c r="AR57" s="121"/>
      <c r="AS57" s="121"/>
      <c r="AT57" s="121"/>
    </row>
    <row r="58" spans="1:46" s="39" customFormat="1" x14ac:dyDescent="0.2">
      <c r="A58" s="27"/>
      <c r="B58" s="231"/>
      <c r="C58" s="82"/>
      <c r="D58" s="83"/>
      <c r="E58" s="83"/>
      <c r="F58" s="83"/>
      <c r="G58" s="83"/>
      <c r="H58" s="84"/>
      <c r="I58" s="83"/>
      <c r="J58" s="84"/>
      <c r="K58" s="83"/>
      <c r="L58" s="83"/>
      <c r="M58" s="83"/>
      <c r="N58" s="83"/>
      <c r="O58" s="56"/>
      <c r="P58" s="38"/>
      <c r="Q58" s="38"/>
      <c r="R58" s="38"/>
      <c r="S58" s="228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1"/>
      <c r="AM58" s="121"/>
      <c r="AN58" s="121"/>
      <c r="AO58" s="121"/>
      <c r="AP58" s="121"/>
      <c r="AQ58" s="121"/>
      <c r="AR58" s="121"/>
      <c r="AS58" s="121"/>
      <c r="AT58" s="121"/>
    </row>
    <row r="59" spans="1:46" s="39" customFormat="1" x14ac:dyDescent="0.2">
      <c r="A59" s="27"/>
      <c r="B59" s="231" t="s">
        <v>123</v>
      </c>
      <c r="C59" s="82" t="s">
        <v>114</v>
      </c>
      <c r="D59" s="83">
        <v>120000</v>
      </c>
      <c r="E59" s="83"/>
      <c r="F59" s="83"/>
      <c r="G59" s="83"/>
      <c r="H59" s="237">
        <v>0</v>
      </c>
      <c r="I59" s="83"/>
      <c r="J59" s="84">
        <v>0</v>
      </c>
      <c r="K59" s="83"/>
      <c r="L59" s="83">
        <v>120000</v>
      </c>
      <c r="M59" s="83"/>
      <c r="N59" s="83"/>
      <c r="O59" s="56"/>
      <c r="P59" s="38"/>
      <c r="Q59" s="38"/>
      <c r="R59" s="38"/>
      <c r="S59" s="228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1"/>
      <c r="AM59" s="121"/>
      <c r="AN59" s="121"/>
      <c r="AO59" s="121"/>
      <c r="AP59" s="121"/>
      <c r="AQ59" s="121"/>
      <c r="AR59" s="121"/>
      <c r="AS59" s="121"/>
      <c r="AT59" s="121"/>
    </row>
    <row r="60" spans="1:46" s="39" customFormat="1" x14ac:dyDescent="0.2">
      <c r="A60" s="27"/>
      <c r="B60" s="231"/>
      <c r="C60" s="82"/>
      <c r="D60" s="83"/>
      <c r="E60" s="83"/>
      <c r="F60" s="83"/>
      <c r="G60" s="83"/>
      <c r="H60" s="84"/>
      <c r="I60" s="83"/>
      <c r="J60" s="84"/>
      <c r="K60" s="83"/>
      <c r="L60" s="83"/>
      <c r="M60" s="83"/>
      <c r="N60" s="83"/>
      <c r="O60" s="56"/>
      <c r="P60" s="38"/>
      <c r="Q60" s="38"/>
      <c r="R60" s="38"/>
      <c r="S60" s="228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1"/>
      <c r="AM60" s="121"/>
      <c r="AN60" s="121"/>
      <c r="AO60" s="121"/>
      <c r="AP60" s="121"/>
      <c r="AQ60" s="121"/>
      <c r="AR60" s="121"/>
      <c r="AS60" s="121"/>
      <c r="AT60" s="121"/>
    </row>
    <row r="61" spans="1:46" s="39" customFormat="1" x14ac:dyDescent="0.2">
      <c r="A61" s="27"/>
      <c r="B61" s="231" t="s">
        <v>124</v>
      </c>
      <c r="C61" s="82" t="s">
        <v>114</v>
      </c>
      <c r="D61" s="83">
        <v>120000</v>
      </c>
      <c r="E61" s="83"/>
      <c r="F61" s="83"/>
      <c r="G61" s="83"/>
      <c r="H61" s="84">
        <v>0</v>
      </c>
      <c r="I61" s="83"/>
      <c r="J61" s="84">
        <v>0</v>
      </c>
      <c r="K61" s="83"/>
      <c r="L61" s="83"/>
      <c r="M61" s="83">
        <v>120000</v>
      </c>
      <c r="N61" s="83"/>
      <c r="O61" s="56"/>
      <c r="P61" s="38"/>
      <c r="Q61" s="38"/>
      <c r="R61" s="38"/>
      <c r="S61" s="228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1"/>
      <c r="AM61" s="121"/>
      <c r="AN61" s="121"/>
      <c r="AO61" s="121"/>
      <c r="AP61" s="121"/>
      <c r="AQ61" s="121"/>
      <c r="AR61" s="121"/>
      <c r="AS61" s="121"/>
      <c r="AT61" s="121"/>
    </row>
    <row r="62" spans="1:46" s="39" customFormat="1" x14ac:dyDescent="0.2">
      <c r="A62" s="27"/>
      <c r="B62" s="231"/>
      <c r="C62" s="179"/>
      <c r="D62" s="83"/>
      <c r="E62" s="83"/>
      <c r="F62" s="83"/>
      <c r="G62" s="83"/>
      <c r="H62" s="84"/>
      <c r="I62" s="83"/>
      <c r="J62" s="84"/>
      <c r="K62" s="83"/>
      <c r="L62" s="83"/>
      <c r="M62" s="83"/>
      <c r="N62" s="83"/>
      <c r="O62" s="56"/>
      <c r="P62" s="38"/>
      <c r="Q62" s="38"/>
      <c r="R62" s="38"/>
      <c r="S62" s="228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1"/>
      <c r="AM62" s="121"/>
      <c r="AN62" s="121"/>
      <c r="AO62" s="121"/>
      <c r="AP62" s="121"/>
      <c r="AQ62" s="121"/>
      <c r="AR62" s="121"/>
      <c r="AS62" s="121"/>
      <c r="AT62" s="121"/>
    </row>
    <row r="63" spans="1:46" s="39" customFormat="1" x14ac:dyDescent="0.2">
      <c r="A63" s="27"/>
      <c r="B63" s="231" t="s">
        <v>125</v>
      </c>
      <c r="C63" s="82" t="s">
        <v>114</v>
      </c>
      <c r="D63" s="83">
        <v>120000</v>
      </c>
      <c r="E63" s="83"/>
      <c r="F63" s="83"/>
      <c r="G63" s="83"/>
      <c r="H63" s="84">
        <v>0</v>
      </c>
      <c r="I63" s="83"/>
      <c r="J63" s="84">
        <v>0</v>
      </c>
      <c r="K63" s="83"/>
      <c r="L63" s="83"/>
      <c r="M63" s="83"/>
      <c r="N63" s="83">
        <v>120000</v>
      </c>
      <c r="O63" s="56"/>
      <c r="P63" s="38"/>
      <c r="Q63" s="38"/>
      <c r="R63" s="38"/>
      <c r="S63" s="228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1"/>
      <c r="AM63" s="121"/>
      <c r="AN63" s="121"/>
      <c r="AO63" s="121"/>
      <c r="AP63" s="121"/>
      <c r="AQ63" s="121"/>
      <c r="AR63" s="121"/>
      <c r="AS63" s="121"/>
      <c r="AT63" s="121"/>
    </row>
    <row r="64" spans="1:46" s="39" customFormat="1" x14ac:dyDescent="0.2">
      <c r="A64" s="27"/>
      <c r="B64" s="231"/>
      <c r="C64" s="179"/>
      <c r="D64" s="83"/>
      <c r="E64" s="83"/>
      <c r="F64" s="83"/>
      <c r="G64" s="83"/>
      <c r="H64" s="84"/>
      <c r="I64" s="83"/>
      <c r="J64" s="84"/>
      <c r="K64" s="83"/>
      <c r="L64" s="83"/>
      <c r="M64" s="83"/>
      <c r="N64" s="83"/>
      <c r="O64" s="56"/>
      <c r="P64" s="38"/>
      <c r="Q64" s="38"/>
      <c r="R64" s="38"/>
      <c r="S64" s="228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1"/>
      <c r="AM64" s="121"/>
      <c r="AN64" s="121"/>
      <c r="AO64" s="121"/>
      <c r="AP64" s="121"/>
      <c r="AQ64" s="121"/>
      <c r="AR64" s="121"/>
      <c r="AS64" s="121"/>
      <c r="AT64" s="121"/>
    </row>
    <row r="65" spans="1:46" s="39" customFormat="1" x14ac:dyDescent="0.2">
      <c r="A65" s="27"/>
      <c r="B65" s="231" t="s">
        <v>437</v>
      </c>
      <c r="C65" s="179" t="s">
        <v>341</v>
      </c>
      <c r="D65" s="83">
        <v>250000</v>
      </c>
      <c r="E65" s="83"/>
      <c r="F65" s="83"/>
      <c r="G65" s="83"/>
      <c r="H65" s="84">
        <v>50000</v>
      </c>
      <c r="I65" s="83"/>
      <c r="J65" s="84">
        <v>50000</v>
      </c>
      <c r="K65" s="83"/>
      <c r="L65" s="83">
        <v>50000</v>
      </c>
      <c r="M65" s="83">
        <v>50000</v>
      </c>
      <c r="N65" s="83">
        <v>50000</v>
      </c>
      <c r="O65" s="56"/>
      <c r="P65" s="38"/>
      <c r="Q65" s="38"/>
      <c r="R65" s="38"/>
      <c r="S65" s="228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1"/>
      <c r="AM65" s="121"/>
      <c r="AN65" s="121"/>
      <c r="AO65" s="121"/>
      <c r="AP65" s="121"/>
      <c r="AQ65" s="121"/>
      <c r="AR65" s="121"/>
      <c r="AS65" s="121"/>
      <c r="AT65" s="121"/>
    </row>
    <row r="66" spans="1:46" x14ac:dyDescent="0.2">
      <c r="A66" s="27"/>
      <c r="B66" s="26"/>
      <c r="D66" s="51"/>
      <c r="E66" s="51"/>
      <c r="F66" s="51"/>
      <c r="G66" s="51"/>
      <c r="H66" s="52"/>
      <c r="I66" s="51"/>
      <c r="J66" s="52"/>
      <c r="K66" s="51"/>
      <c r="L66" s="51"/>
      <c r="M66" s="51"/>
      <c r="N66" s="51"/>
      <c r="O66" s="51"/>
      <c r="P66" s="10"/>
      <c r="Q66" s="7"/>
      <c r="R66" s="6"/>
      <c r="S66" s="228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15.75" x14ac:dyDescent="0.25">
      <c r="A67" s="132"/>
      <c r="B67" s="127"/>
      <c r="C67" s="88" t="s">
        <v>17</v>
      </c>
      <c r="D67" s="73"/>
      <c r="E67" s="73"/>
      <c r="F67" s="73"/>
      <c r="G67" s="73"/>
      <c r="H67" s="89">
        <f t="shared" ref="H67:O67" si="0">SUM(H38:H66)</f>
        <v>640000</v>
      </c>
      <c r="I67" s="73">
        <f t="shared" si="0"/>
        <v>0</v>
      </c>
      <c r="J67" s="89">
        <f t="shared" si="0"/>
        <v>290000</v>
      </c>
      <c r="K67" s="73">
        <f t="shared" si="0"/>
        <v>0</v>
      </c>
      <c r="L67" s="73">
        <f t="shared" si="0"/>
        <v>1790000</v>
      </c>
      <c r="M67" s="73">
        <f t="shared" si="0"/>
        <v>1890000</v>
      </c>
      <c r="N67" s="73">
        <f t="shared" si="0"/>
        <v>654000</v>
      </c>
      <c r="O67" s="73">
        <f t="shared" si="0"/>
        <v>0</v>
      </c>
      <c r="P67" s="20">
        <f>SUM(P42:P66)</f>
        <v>0</v>
      </c>
      <c r="Q67" s="12">
        <f>SUM(Q42:Q66)</f>
        <v>0</v>
      </c>
      <c r="R67" s="11">
        <f>SUM(R42:R66)</f>
        <v>0</v>
      </c>
      <c r="S67" s="228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5.75" x14ac:dyDescent="0.25">
      <c r="A68" s="27"/>
      <c r="B68" s="87"/>
      <c r="C68" s="32"/>
      <c r="D68" s="51"/>
      <c r="E68" s="51"/>
      <c r="F68" s="51"/>
      <c r="G68" s="51"/>
      <c r="H68" s="52"/>
      <c r="I68" s="51"/>
      <c r="J68" s="52"/>
      <c r="K68" s="51"/>
      <c r="L68" s="51"/>
      <c r="M68" s="51"/>
      <c r="N68" s="51"/>
      <c r="O68" s="51"/>
      <c r="P68" s="10"/>
      <c r="Q68" s="7"/>
      <c r="R68" s="6"/>
      <c r="S68" s="228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5.75" x14ac:dyDescent="0.2">
      <c r="A69" s="27"/>
      <c r="B69" s="238" t="s">
        <v>5</v>
      </c>
      <c r="C69" s="239" t="s">
        <v>24</v>
      </c>
      <c r="D69" s="83"/>
      <c r="E69" s="83"/>
      <c r="F69" s="83"/>
      <c r="G69" s="83"/>
      <c r="H69" s="84"/>
      <c r="I69" s="83"/>
      <c r="J69" s="84"/>
      <c r="K69" s="83"/>
      <c r="L69" s="83"/>
      <c r="M69" s="83"/>
      <c r="N69" s="83"/>
      <c r="O69" s="83"/>
      <c r="P69" s="10"/>
      <c r="Q69" s="7"/>
      <c r="R69" s="6"/>
      <c r="S69" s="228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s="3" customFormat="1" ht="15.75" x14ac:dyDescent="0.2">
      <c r="A70" s="27"/>
      <c r="B70" s="231"/>
      <c r="C70" s="239"/>
      <c r="D70" s="83"/>
      <c r="E70" s="83"/>
      <c r="F70" s="83"/>
      <c r="G70" s="83"/>
      <c r="H70" s="84"/>
      <c r="I70" s="83"/>
      <c r="J70" s="84"/>
      <c r="K70" s="83"/>
      <c r="L70" s="83"/>
      <c r="M70" s="83"/>
      <c r="N70" s="83"/>
      <c r="O70" s="83"/>
      <c r="P70" s="10"/>
      <c r="Q70" s="7"/>
      <c r="R70" s="6"/>
      <c r="S70" s="228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</row>
    <row r="71" spans="1:46" s="39" customFormat="1" x14ac:dyDescent="0.2">
      <c r="A71" s="27"/>
      <c r="B71" s="240" t="s">
        <v>126</v>
      </c>
      <c r="C71" s="82" t="s">
        <v>127</v>
      </c>
      <c r="D71" s="83">
        <v>1470000</v>
      </c>
      <c r="E71" s="83">
        <v>119600</v>
      </c>
      <c r="F71" s="83">
        <v>72600</v>
      </c>
      <c r="G71" s="83">
        <v>60000</v>
      </c>
      <c r="H71" s="84">
        <v>50000</v>
      </c>
      <c r="I71" s="83"/>
      <c r="J71" s="84">
        <v>50000</v>
      </c>
      <c r="K71" s="83"/>
      <c r="L71" s="242">
        <v>995000</v>
      </c>
      <c r="M71" s="242">
        <v>242400</v>
      </c>
      <c r="N71" s="241"/>
      <c r="O71" s="241"/>
      <c r="P71" s="38"/>
      <c r="Q71" s="38"/>
      <c r="R71" s="38"/>
      <c r="S71" s="228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1"/>
      <c r="AM71" s="121"/>
      <c r="AN71" s="121"/>
      <c r="AO71" s="121"/>
      <c r="AP71" s="121"/>
      <c r="AQ71" s="121"/>
      <c r="AR71" s="121"/>
      <c r="AS71" s="121"/>
      <c r="AT71" s="121"/>
    </row>
    <row r="72" spans="1:46" s="37" customFormat="1" x14ac:dyDescent="0.2">
      <c r="A72" s="130"/>
      <c r="B72" s="240"/>
      <c r="C72" s="82"/>
      <c r="D72" s="83"/>
      <c r="E72" s="83"/>
      <c r="F72" s="83"/>
      <c r="G72" s="83"/>
      <c r="H72" s="84"/>
      <c r="I72" s="83"/>
      <c r="J72" s="84"/>
      <c r="K72" s="83"/>
      <c r="L72" s="242"/>
      <c r="M72" s="241"/>
      <c r="N72" s="241"/>
      <c r="O72" s="241"/>
      <c r="P72" s="36"/>
      <c r="Q72" s="36"/>
      <c r="R72" s="36"/>
      <c r="S72" s="22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9"/>
      <c r="AM72" s="119"/>
      <c r="AN72" s="119"/>
      <c r="AO72" s="119"/>
      <c r="AP72" s="119"/>
      <c r="AQ72" s="119"/>
      <c r="AR72" s="119"/>
      <c r="AS72" s="119"/>
      <c r="AT72" s="119"/>
    </row>
    <row r="73" spans="1:46" s="39" customFormat="1" x14ac:dyDescent="0.2">
      <c r="A73" s="27"/>
      <c r="B73" s="312" t="s">
        <v>342</v>
      </c>
      <c r="C73" s="82" t="s">
        <v>43</v>
      </c>
      <c r="D73" s="83">
        <v>5700000</v>
      </c>
      <c r="E73" s="83">
        <v>5000</v>
      </c>
      <c r="F73" s="83"/>
      <c r="G73" s="83">
        <v>0</v>
      </c>
      <c r="H73" s="84">
        <v>100000</v>
      </c>
      <c r="I73" s="83"/>
      <c r="J73" s="84">
        <v>200000</v>
      </c>
      <c r="K73" s="83"/>
      <c r="L73" s="242">
        <v>495000</v>
      </c>
      <c r="M73" s="242">
        <v>2900000</v>
      </c>
      <c r="N73" s="242">
        <v>2000000</v>
      </c>
      <c r="O73" s="241"/>
      <c r="P73" s="38"/>
      <c r="Q73" s="38"/>
      <c r="R73" s="38"/>
      <c r="S73" s="228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1"/>
      <c r="AM73" s="121"/>
      <c r="AN73" s="121"/>
      <c r="AO73" s="121"/>
      <c r="AP73" s="121"/>
      <c r="AQ73" s="121"/>
      <c r="AR73" s="121"/>
      <c r="AS73" s="121"/>
      <c r="AT73" s="121"/>
    </row>
    <row r="74" spans="1:46" s="37" customFormat="1" x14ac:dyDescent="0.2">
      <c r="A74" s="130"/>
      <c r="B74" s="240"/>
      <c r="C74" s="82"/>
      <c r="D74" s="83"/>
      <c r="E74" s="83"/>
      <c r="F74" s="83"/>
      <c r="G74" s="83"/>
      <c r="H74" s="84"/>
      <c r="I74" s="83"/>
      <c r="J74" s="84"/>
      <c r="K74" s="83"/>
      <c r="L74" s="242"/>
      <c r="M74" s="241"/>
      <c r="N74" s="241"/>
      <c r="O74" s="241"/>
      <c r="P74" s="36"/>
      <c r="Q74" s="36"/>
      <c r="R74" s="36"/>
      <c r="S74" s="22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9"/>
      <c r="AM74" s="119"/>
      <c r="AN74" s="119"/>
      <c r="AO74" s="119"/>
      <c r="AP74" s="119"/>
      <c r="AQ74" s="119"/>
      <c r="AR74" s="119"/>
      <c r="AS74" s="119"/>
      <c r="AT74" s="119"/>
    </row>
    <row r="75" spans="1:46" s="291" customFormat="1" x14ac:dyDescent="0.2">
      <c r="A75" s="279"/>
      <c r="B75" s="280" t="s">
        <v>128</v>
      </c>
      <c r="C75" s="281" t="s">
        <v>129</v>
      </c>
      <c r="D75" s="282">
        <v>13090000</v>
      </c>
      <c r="E75" s="283">
        <v>12800000</v>
      </c>
      <c r="F75" s="283">
        <v>8700</v>
      </c>
      <c r="G75" s="283">
        <v>50000</v>
      </c>
      <c r="H75" s="284">
        <v>290000</v>
      </c>
      <c r="I75" s="283"/>
      <c r="J75" s="284"/>
      <c r="K75" s="283"/>
      <c r="L75" s="285"/>
      <c r="M75" s="285"/>
      <c r="N75" s="285"/>
      <c r="O75" s="286"/>
      <c r="P75" s="287"/>
      <c r="Q75" s="287"/>
      <c r="R75" s="287"/>
      <c r="S75" s="288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  <c r="AL75" s="290"/>
      <c r="AM75" s="290"/>
      <c r="AN75" s="290"/>
      <c r="AO75" s="290"/>
      <c r="AP75" s="290"/>
      <c r="AQ75" s="290"/>
      <c r="AR75" s="290"/>
      <c r="AS75" s="290"/>
      <c r="AT75" s="290"/>
    </row>
    <row r="76" spans="1:46" s="37" customFormat="1" x14ac:dyDescent="0.2">
      <c r="A76" s="130"/>
      <c r="B76" s="263"/>
      <c r="C76" s="264"/>
      <c r="D76" s="265"/>
      <c r="E76" s="265"/>
      <c r="F76" s="265"/>
      <c r="G76" s="265"/>
      <c r="H76" s="266"/>
      <c r="I76" s="265"/>
      <c r="J76" s="266"/>
      <c r="K76" s="265"/>
      <c r="L76" s="267"/>
      <c r="M76" s="268"/>
      <c r="N76" s="268"/>
      <c r="O76" s="268"/>
      <c r="P76" s="36"/>
      <c r="Q76" s="36"/>
      <c r="R76" s="36"/>
      <c r="S76" s="22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9"/>
      <c r="AM76" s="119"/>
      <c r="AN76" s="119"/>
      <c r="AO76" s="119"/>
      <c r="AP76" s="119"/>
      <c r="AQ76" s="119"/>
      <c r="AR76" s="119"/>
      <c r="AS76" s="119"/>
      <c r="AT76" s="119"/>
    </row>
    <row r="77" spans="1:46" s="39" customFormat="1" x14ac:dyDescent="0.2">
      <c r="A77" s="27"/>
      <c r="B77" s="243" t="s">
        <v>134</v>
      </c>
      <c r="C77" s="82" t="s">
        <v>135</v>
      </c>
      <c r="D77" s="83">
        <v>1950000</v>
      </c>
      <c r="E77" s="83">
        <v>105600</v>
      </c>
      <c r="F77" s="83">
        <v>93600</v>
      </c>
      <c r="G77" s="83">
        <v>400000</v>
      </c>
      <c r="H77" s="84">
        <v>800000</v>
      </c>
      <c r="I77" s="83"/>
      <c r="J77" s="84">
        <v>1044400</v>
      </c>
      <c r="K77" s="83"/>
      <c r="L77" s="242"/>
      <c r="M77" s="242"/>
      <c r="N77" s="242"/>
      <c r="O77" s="241"/>
      <c r="P77" s="38"/>
      <c r="Q77" s="38"/>
      <c r="R77" s="38"/>
      <c r="S77" s="228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1"/>
      <c r="AN77" s="121"/>
      <c r="AO77" s="121"/>
      <c r="AP77" s="121"/>
      <c r="AQ77" s="121"/>
      <c r="AR77" s="121"/>
      <c r="AS77" s="121"/>
      <c r="AT77" s="121"/>
    </row>
    <row r="78" spans="1:46" s="37" customFormat="1" x14ac:dyDescent="0.2">
      <c r="A78" s="130"/>
      <c r="B78" s="269"/>
      <c r="C78" s="264"/>
      <c r="D78" s="265"/>
      <c r="E78" s="265"/>
      <c r="F78" s="265"/>
      <c r="G78" s="265"/>
      <c r="H78" s="266"/>
      <c r="I78" s="265"/>
      <c r="J78" s="266"/>
      <c r="K78" s="265"/>
      <c r="L78" s="267"/>
      <c r="M78" s="268"/>
      <c r="N78" s="268"/>
      <c r="O78" s="268"/>
      <c r="P78" s="36"/>
      <c r="Q78" s="36"/>
      <c r="R78" s="36"/>
      <c r="S78" s="22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9"/>
      <c r="AN78" s="119"/>
      <c r="AO78" s="119"/>
      <c r="AP78" s="119"/>
      <c r="AQ78" s="119"/>
      <c r="AR78" s="119"/>
      <c r="AS78" s="119"/>
      <c r="AT78" s="119"/>
    </row>
    <row r="79" spans="1:46" s="39" customFormat="1" x14ac:dyDescent="0.2">
      <c r="A79" s="27"/>
      <c r="B79" s="243" t="s">
        <v>136</v>
      </c>
      <c r="C79" s="82" t="s">
        <v>137</v>
      </c>
      <c r="D79" s="83">
        <v>3600000</v>
      </c>
      <c r="E79" s="83">
        <v>225600</v>
      </c>
      <c r="F79" s="83">
        <v>195600</v>
      </c>
      <c r="G79" s="83">
        <v>1400000</v>
      </c>
      <c r="H79" s="84">
        <v>1874400</v>
      </c>
      <c r="I79" s="83"/>
      <c r="J79" s="84">
        <v>1500000</v>
      </c>
      <c r="K79" s="83"/>
      <c r="L79" s="242"/>
      <c r="M79" s="242"/>
      <c r="N79" s="242"/>
      <c r="O79" s="241"/>
      <c r="P79" s="38"/>
      <c r="Q79" s="38"/>
      <c r="R79" s="38"/>
      <c r="S79" s="228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1"/>
      <c r="AM79" s="121"/>
      <c r="AN79" s="121"/>
      <c r="AO79" s="121"/>
      <c r="AP79" s="121"/>
      <c r="AQ79" s="121"/>
      <c r="AR79" s="121"/>
      <c r="AS79" s="121"/>
      <c r="AT79" s="121"/>
    </row>
    <row r="80" spans="1:46" s="37" customFormat="1" x14ac:dyDescent="0.2">
      <c r="A80" s="130"/>
      <c r="B80" s="269"/>
      <c r="C80" s="264"/>
      <c r="D80" s="265"/>
      <c r="E80" s="265"/>
      <c r="F80" s="265"/>
      <c r="G80" s="265"/>
      <c r="H80" s="266"/>
      <c r="I80" s="265"/>
      <c r="J80" s="266"/>
      <c r="K80" s="265"/>
      <c r="L80" s="267"/>
      <c r="M80" s="268"/>
      <c r="N80" s="268"/>
      <c r="O80" s="268"/>
      <c r="P80" s="36"/>
      <c r="Q80" s="36"/>
      <c r="R80" s="36"/>
      <c r="S80" s="22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9"/>
      <c r="AM80" s="119"/>
      <c r="AN80" s="119"/>
      <c r="AO80" s="119"/>
      <c r="AP80" s="119"/>
      <c r="AQ80" s="119"/>
      <c r="AR80" s="119"/>
      <c r="AS80" s="119"/>
      <c r="AT80" s="119"/>
    </row>
    <row r="81" spans="1:46" s="39" customFormat="1" x14ac:dyDescent="0.2">
      <c r="A81" s="27"/>
      <c r="B81" s="243" t="s">
        <v>138</v>
      </c>
      <c r="C81" s="82" t="s">
        <v>139</v>
      </c>
      <c r="D81" s="83">
        <v>8000000</v>
      </c>
      <c r="E81" s="83">
        <v>40000</v>
      </c>
      <c r="F81" s="83">
        <v>25900</v>
      </c>
      <c r="G81" s="83">
        <v>100000</v>
      </c>
      <c r="H81" s="84">
        <v>100000</v>
      </c>
      <c r="I81" s="83"/>
      <c r="J81" s="84">
        <v>100000</v>
      </c>
      <c r="K81" s="83"/>
      <c r="L81" s="242">
        <v>2400000</v>
      </c>
      <c r="M81" s="242">
        <v>3000000</v>
      </c>
      <c r="N81" s="242">
        <v>2360000</v>
      </c>
      <c r="O81" s="242"/>
      <c r="P81" s="38"/>
      <c r="Q81" s="38"/>
      <c r="R81" s="38"/>
      <c r="S81" s="228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1"/>
      <c r="AM81" s="121"/>
      <c r="AN81" s="121"/>
      <c r="AO81" s="121"/>
      <c r="AP81" s="121"/>
      <c r="AQ81" s="121"/>
      <c r="AR81" s="121"/>
      <c r="AS81" s="121"/>
      <c r="AT81" s="121"/>
    </row>
    <row r="82" spans="1:46" s="37" customFormat="1" x14ac:dyDescent="0.2">
      <c r="A82" s="130"/>
      <c r="B82" s="269"/>
      <c r="C82" s="264"/>
      <c r="D82" s="265"/>
      <c r="E82" s="265"/>
      <c r="F82" s="265"/>
      <c r="G82" s="265"/>
      <c r="H82" s="266"/>
      <c r="I82" s="265"/>
      <c r="J82" s="266"/>
      <c r="K82" s="265"/>
      <c r="L82" s="267"/>
      <c r="M82" s="268"/>
      <c r="N82" s="268"/>
      <c r="O82" s="268"/>
      <c r="P82" s="36"/>
      <c r="Q82" s="36"/>
      <c r="R82" s="36"/>
      <c r="S82" s="22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9"/>
      <c r="AM82" s="119"/>
      <c r="AN82" s="119"/>
      <c r="AO82" s="119"/>
      <c r="AP82" s="119"/>
      <c r="AQ82" s="119"/>
      <c r="AR82" s="119"/>
      <c r="AS82" s="119"/>
      <c r="AT82" s="119"/>
    </row>
    <row r="83" spans="1:46" s="39" customFormat="1" x14ac:dyDescent="0.2">
      <c r="A83" s="27"/>
      <c r="B83" s="243" t="s">
        <v>140</v>
      </c>
      <c r="C83" s="82" t="s">
        <v>141</v>
      </c>
      <c r="D83" s="83">
        <v>60000</v>
      </c>
      <c r="E83" s="83">
        <v>10000</v>
      </c>
      <c r="F83" s="83"/>
      <c r="G83" s="83">
        <v>0</v>
      </c>
      <c r="H83" s="84">
        <v>5000</v>
      </c>
      <c r="I83" s="83"/>
      <c r="J83" s="84">
        <v>45000</v>
      </c>
      <c r="K83" s="83"/>
      <c r="L83" s="242"/>
      <c r="M83" s="241"/>
      <c r="N83" s="241"/>
      <c r="O83" s="241"/>
      <c r="P83" s="38"/>
      <c r="Q83" s="38"/>
      <c r="R83" s="38"/>
      <c r="S83" s="228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1"/>
      <c r="AM83" s="121"/>
      <c r="AN83" s="121"/>
      <c r="AO83" s="121"/>
      <c r="AP83" s="121"/>
      <c r="AQ83" s="121"/>
      <c r="AR83" s="121"/>
      <c r="AS83" s="121"/>
      <c r="AT83" s="121"/>
    </row>
    <row r="84" spans="1:46" s="37" customFormat="1" x14ac:dyDescent="0.2">
      <c r="A84" s="130"/>
      <c r="B84" s="269"/>
      <c r="C84" s="264"/>
      <c r="D84" s="265"/>
      <c r="E84" s="265"/>
      <c r="F84" s="265"/>
      <c r="G84" s="265"/>
      <c r="H84" s="266"/>
      <c r="I84" s="265"/>
      <c r="J84" s="266"/>
      <c r="K84" s="265"/>
      <c r="L84" s="267"/>
      <c r="M84" s="268"/>
      <c r="N84" s="268"/>
      <c r="O84" s="268"/>
      <c r="P84" s="36"/>
      <c r="Q84" s="36"/>
      <c r="R84" s="36"/>
      <c r="S84" s="22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9"/>
      <c r="AM84" s="119"/>
      <c r="AN84" s="119"/>
      <c r="AO84" s="119"/>
      <c r="AP84" s="119"/>
      <c r="AQ84" s="119"/>
      <c r="AR84" s="119"/>
      <c r="AS84" s="119"/>
      <c r="AT84" s="119"/>
    </row>
    <row r="85" spans="1:46" s="39" customFormat="1" x14ac:dyDescent="0.2">
      <c r="A85" s="27"/>
      <c r="B85" s="240" t="s">
        <v>142</v>
      </c>
      <c r="C85" s="82" t="s">
        <v>143</v>
      </c>
      <c r="D85" s="83">
        <v>3930000</v>
      </c>
      <c r="E85" s="83">
        <v>50700</v>
      </c>
      <c r="F85" s="83">
        <v>40700</v>
      </c>
      <c r="G85" s="83">
        <v>0</v>
      </c>
      <c r="H85" s="84">
        <v>1886400</v>
      </c>
      <c r="I85" s="83"/>
      <c r="J85" s="84">
        <v>1700000</v>
      </c>
      <c r="K85" s="83"/>
      <c r="L85" s="242"/>
      <c r="M85" s="241"/>
      <c r="N85" s="241"/>
      <c r="O85" s="241"/>
      <c r="P85" s="38"/>
      <c r="Q85" s="38"/>
      <c r="R85" s="38"/>
      <c r="S85" s="228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1"/>
      <c r="AM85" s="121"/>
      <c r="AN85" s="121"/>
      <c r="AO85" s="121"/>
      <c r="AP85" s="121"/>
      <c r="AQ85" s="121"/>
      <c r="AR85" s="121"/>
      <c r="AS85" s="121"/>
      <c r="AT85" s="121"/>
    </row>
    <row r="86" spans="1:46" s="37" customFormat="1" x14ac:dyDescent="0.2">
      <c r="A86" s="130"/>
      <c r="B86" s="263"/>
      <c r="C86" s="264"/>
      <c r="D86" s="265"/>
      <c r="E86" s="265"/>
      <c r="F86" s="265"/>
      <c r="G86" s="265"/>
      <c r="H86" s="266"/>
      <c r="I86" s="265"/>
      <c r="J86" s="266"/>
      <c r="K86" s="265"/>
      <c r="L86" s="267"/>
      <c r="M86" s="268"/>
      <c r="N86" s="268"/>
      <c r="O86" s="268"/>
      <c r="P86" s="36"/>
      <c r="Q86" s="36"/>
      <c r="R86" s="36"/>
      <c r="S86" s="22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9"/>
      <c r="AM86" s="119"/>
      <c r="AN86" s="119"/>
      <c r="AO86" s="119"/>
      <c r="AP86" s="119"/>
      <c r="AQ86" s="119"/>
      <c r="AR86" s="119"/>
      <c r="AS86" s="119"/>
      <c r="AT86" s="119"/>
    </row>
    <row r="87" spans="1:46" s="39" customFormat="1" x14ac:dyDescent="0.2">
      <c r="A87" s="27"/>
      <c r="B87" s="240" t="s">
        <v>144</v>
      </c>
      <c r="C87" s="82" t="s">
        <v>145</v>
      </c>
      <c r="D87" s="83">
        <v>1250000</v>
      </c>
      <c r="E87" s="83">
        <v>908700</v>
      </c>
      <c r="F87" s="83">
        <v>58700</v>
      </c>
      <c r="G87" s="83">
        <v>0</v>
      </c>
      <c r="H87" s="84">
        <v>341300</v>
      </c>
      <c r="I87" s="83"/>
      <c r="J87" s="84">
        <v>0</v>
      </c>
      <c r="K87" s="83"/>
      <c r="L87" s="242"/>
      <c r="M87" s="241"/>
      <c r="N87" s="241"/>
      <c r="O87" s="241"/>
      <c r="P87" s="38"/>
      <c r="Q87" s="38"/>
      <c r="R87" s="38"/>
      <c r="S87" s="228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1"/>
      <c r="AM87" s="121"/>
      <c r="AN87" s="121"/>
      <c r="AO87" s="121"/>
      <c r="AP87" s="121"/>
      <c r="AQ87" s="121"/>
      <c r="AR87" s="121"/>
      <c r="AS87" s="121"/>
      <c r="AT87" s="121"/>
    </row>
    <row r="88" spans="1:46" s="37" customFormat="1" x14ac:dyDescent="0.2">
      <c r="A88" s="130"/>
      <c r="B88" s="263"/>
      <c r="C88" s="264"/>
      <c r="D88" s="265"/>
      <c r="E88" s="265"/>
      <c r="F88" s="265"/>
      <c r="G88" s="265"/>
      <c r="H88" s="266"/>
      <c r="I88" s="265"/>
      <c r="J88" s="266"/>
      <c r="K88" s="265"/>
      <c r="L88" s="267"/>
      <c r="M88" s="268"/>
      <c r="N88" s="268"/>
      <c r="O88" s="268"/>
      <c r="P88" s="36"/>
      <c r="Q88" s="36"/>
      <c r="R88" s="36"/>
      <c r="S88" s="22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9"/>
      <c r="AM88" s="119"/>
      <c r="AN88" s="119"/>
      <c r="AO88" s="119"/>
      <c r="AP88" s="119"/>
      <c r="AQ88" s="119"/>
      <c r="AR88" s="119"/>
      <c r="AS88" s="119"/>
      <c r="AT88" s="119"/>
    </row>
    <row r="89" spans="1:46" s="39" customFormat="1" x14ac:dyDescent="0.2">
      <c r="A89" s="27"/>
      <c r="B89" s="240" t="s">
        <v>146</v>
      </c>
      <c r="C89" s="82" t="s">
        <v>147</v>
      </c>
      <c r="D89" s="83">
        <v>2150000</v>
      </c>
      <c r="E89" s="83">
        <v>87100</v>
      </c>
      <c r="F89" s="83">
        <v>67100</v>
      </c>
      <c r="G89" s="83">
        <v>200000</v>
      </c>
      <c r="H89" s="84">
        <v>562900</v>
      </c>
      <c r="I89" s="83"/>
      <c r="J89" s="84">
        <v>1500000</v>
      </c>
      <c r="K89" s="83"/>
      <c r="L89" s="242"/>
      <c r="M89" s="242"/>
      <c r="N89" s="242"/>
      <c r="O89" s="241"/>
      <c r="P89" s="38"/>
      <c r="Q89" s="38"/>
      <c r="R89" s="38"/>
      <c r="S89" s="228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1"/>
      <c r="AM89" s="121"/>
      <c r="AN89" s="121"/>
      <c r="AO89" s="121"/>
      <c r="AP89" s="121"/>
      <c r="AQ89" s="121"/>
      <c r="AR89" s="121"/>
      <c r="AS89" s="121"/>
      <c r="AT89" s="121"/>
    </row>
    <row r="90" spans="1:46" s="37" customFormat="1" x14ac:dyDescent="0.2">
      <c r="A90" s="130"/>
      <c r="B90" s="263"/>
      <c r="C90" s="264"/>
      <c r="D90" s="265"/>
      <c r="E90" s="265"/>
      <c r="F90" s="265"/>
      <c r="G90" s="265"/>
      <c r="H90" s="266"/>
      <c r="I90" s="265"/>
      <c r="J90" s="266"/>
      <c r="K90" s="265"/>
      <c r="L90" s="267"/>
      <c r="M90" s="268"/>
      <c r="N90" s="268"/>
      <c r="O90" s="268"/>
      <c r="P90" s="36"/>
      <c r="Q90" s="36"/>
      <c r="R90" s="36"/>
      <c r="S90" s="22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9"/>
      <c r="AM90" s="119"/>
      <c r="AN90" s="119"/>
      <c r="AO90" s="119"/>
      <c r="AP90" s="119"/>
      <c r="AQ90" s="119"/>
      <c r="AR90" s="119"/>
      <c r="AS90" s="119"/>
      <c r="AT90" s="119"/>
    </row>
    <row r="91" spans="1:46" s="39" customFormat="1" x14ac:dyDescent="0.2">
      <c r="A91" s="27"/>
      <c r="B91" s="240" t="s">
        <v>148</v>
      </c>
      <c r="C91" s="82" t="s">
        <v>149</v>
      </c>
      <c r="D91" s="83">
        <v>2950000</v>
      </c>
      <c r="E91" s="83">
        <v>200000</v>
      </c>
      <c r="F91" s="83">
        <v>188300</v>
      </c>
      <c r="G91" s="83">
        <v>200000</v>
      </c>
      <c r="H91" s="84">
        <v>1250000</v>
      </c>
      <c r="I91" s="83"/>
      <c r="J91" s="84">
        <v>1500000</v>
      </c>
      <c r="K91" s="83"/>
      <c r="L91" s="242"/>
      <c r="M91" s="242"/>
      <c r="N91" s="242"/>
      <c r="O91" s="242"/>
      <c r="P91" s="38"/>
      <c r="Q91" s="38"/>
      <c r="R91" s="38"/>
      <c r="S91" s="228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1"/>
      <c r="AM91" s="121"/>
      <c r="AN91" s="121"/>
      <c r="AO91" s="121"/>
      <c r="AP91" s="121"/>
      <c r="AQ91" s="121"/>
      <c r="AR91" s="121"/>
      <c r="AS91" s="121"/>
      <c r="AT91" s="121"/>
    </row>
    <row r="92" spans="1:46" s="37" customFormat="1" x14ac:dyDescent="0.2">
      <c r="A92" s="130"/>
      <c r="B92" s="263"/>
      <c r="C92" s="264"/>
      <c r="D92" s="265"/>
      <c r="E92" s="265"/>
      <c r="F92" s="265"/>
      <c r="G92" s="265"/>
      <c r="H92" s="266"/>
      <c r="I92" s="265"/>
      <c r="J92" s="266"/>
      <c r="K92" s="265"/>
      <c r="L92" s="267"/>
      <c r="M92" s="268"/>
      <c r="N92" s="268"/>
      <c r="O92" s="268"/>
      <c r="P92" s="36"/>
      <c r="Q92" s="36"/>
      <c r="R92" s="36"/>
      <c r="S92" s="22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9"/>
      <c r="AM92" s="119"/>
      <c r="AN92" s="119"/>
      <c r="AO92" s="119"/>
      <c r="AP92" s="119"/>
      <c r="AQ92" s="119"/>
      <c r="AR92" s="119"/>
      <c r="AS92" s="119"/>
      <c r="AT92" s="119"/>
    </row>
    <row r="93" spans="1:46" s="39" customFormat="1" x14ac:dyDescent="0.2">
      <c r="A93" s="27"/>
      <c r="B93" s="240" t="s">
        <v>150</v>
      </c>
      <c r="C93" s="82" t="s">
        <v>151</v>
      </c>
      <c r="D93" s="83">
        <v>1635000</v>
      </c>
      <c r="E93" s="83">
        <v>601400</v>
      </c>
      <c r="F93" s="83">
        <v>91400</v>
      </c>
      <c r="G93" s="83">
        <v>0</v>
      </c>
      <c r="H93" s="84">
        <v>943600</v>
      </c>
      <c r="I93" s="83"/>
      <c r="J93" s="84">
        <v>0</v>
      </c>
      <c r="K93" s="83"/>
      <c r="L93" s="242"/>
      <c r="M93" s="241"/>
      <c r="N93" s="241"/>
      <c r="O93" s="241"/>
      <c r="P93" s="38"/>
      <c r="Q93" s="38"/>
      <c r="R93" s="38"/>
      <c r="S93" s="228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1"/>
      <c r="AM93" s="121"/>
      <c r="AN93" s="121"/>
      <c r="AO93" s="121"/>
      <c r="AP93" s="121"/>
      <c r="AQ93" s="121"/>
      <c r="AR93" s="121"/>
      <c r="AS93" s="121"/>
      <c r="AT93" s="121"/>
    </row>
    <row r="94" spans="1:46" s="37" customFormat="1" x14ac:dyDescent="0.2">
      <c r="A94" s="130"/>
      <c r="B94" s="263"/>
      <c r="C94" s="264"/>
      <c r="D94" s="265"/>
      <c r="E94" s="265"/>
      <c r="F94" s="265"/>
      <c r="G94" s="265"/>
      <c r="H94" s="266"/>
      <c r="I94" s="265"/>
      <c r="J94" s="266"/>
      <c r="K94" s="265"/>
      <c r="L94" s="267"/>
      <c r="M94" s="268"/>
      <c r="N94" s="268"/>
      <c r="O94" s="268"/>
      <c r="P94" s="36"/>
      <c r="Q94" s="36"/>
      <c r="R94" s="36"/>
      <c r="S94" s="22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9"/>
      <c r="AM94" s="119"/>
      <c r="AN94" s="119"/>
      <c r="AO94" s="119"/>
      <c r="AP94" s="119"/>
      <c r="AQ94" s="119"/>
      <c r="AR94" s="119"/>
      <c r="AS94" s="119"/>
      <c r="AT94" s="119"/>
    </row>
    <row r="95" spans="1:46" s="39" customFormat="1" x14ac:dyDescent="0.2">
      <c r="A95" s="134"/>
      <c r="B95" s="240" t="s">
        <v>152</v>
      </c>
      <c r="C95" s="82" t="s">
        <v>153</v>
      </c>
      <c r="D95" s="83">
        <v>370000</v>
      </c>
      <c r="E95" s="83">
        <v>20100</v>
      </c>
      <c r="F95" s="83">
        <v>20100</v>
      </c>
      <c r="G95" s="83">
        <v>0</v>
      </c>
      <c r="H95" s="84">
        <v>0</v>
      </c>
      <c r="I95" s="83"/>
      <c r="J95" s="84">
        <v>0</v>
      </c>
      <c r="K95" s="83"/>
      <c r="L95" s="242"/>
      <c r="M95" s="241"/>
      <c r="N95" s="241"/>
      <c r="O95" s="241"/>
      <c r="P95" s="38"/>
      <c r="Q95" s="38"/>
      <c r="R95" s="38"/>
      <c r="S95" s="228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1"/>
      <c r="AM95" s="121"/>
      <c r="AN95" s="121"/>
      <c r="AO95" s="121"/>
      <c r="AP95" s="121"/>
      <c r="AQ95" s="121"/>
      <c r="AR95" s="121"/>
      <c r="AS95" s="121"/>
      <c r="AT95" s="121"/>
    </row>
    <row r="96" spans="1:46" s="37" customFormat="1" x14ac:dyDescent="0.2">
      <c r="A96" s="133"/>
      <c r="B96" s="263"/>
      <c r="C96" s="264"/>
      <c r="D96" s="265"/>
      <c r="E96" s="265"/>
      <c r="F96" s="265"/>
      <c r="G96" s="265"/>
      <c r="H96" s="266"/>
      <c r="I96" s="265"/>
      <c r="J96" s="266"/>
      <c r="K96" s="265"/>
      <c r="L96" s="267"/>
      <c r="M96" s="268"/>
      <c r="N96" s="268"/>
      <c r="O96" s="268"/>
      <c r="P96" s="36"/>
      <c r="Q96" s="36"/>
      <c r="R96" s="36"/>
      <c r="S96" s="22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9"/>
      <c r="AM96" s="119"/>
      <c r="AN96" s="119"/>
      <c r="AO96" s="119"/>
      <c r="AP96" s="119"/>
      <c r="AQ96" s="119"/>
      <c r="AR96" s="119"/>
      <c r="AS96" s="119"/>
      <c r="AT96" s="119"/>
    </row>
    <row r="97" spans="1:46" s="39" customFormat="1" x14ac:dyDescent="0.2">
      <c r="A97" s="134"/>
      <c r="B97" s="240" t="s">
        <v>154</v>
      </c>
      <c r="C97" s="313" t="s">
        <v>155</v>
      </c>
      <c r="D97" s="83">
        <v>950000</v>
      </c>
      <c r="E97" s="83">
        <v>485900</v>
      </c>
      <c r="F97" s="83">
        <v>85900</v>
      </c>
      <c r="G97" s="83">
        <v>10000</v>
      </c>
      <c r="H97" s="84">
        <v>464100</v>
      </c>
      <c r="I97" s="83"/>
      <c r="J97" s="84">
        <v>0</v>
      </c>
      <c r="K97" s="83"/>
      <c r="L97" s="242"/>
      <c r="M97" s="242"/>
      <c r="N97" s="242"/>
      <c r="O97" s="242"/>
      <c r="P97" s="38"/>
      <c r="Q97" s="38"/>
      <c r="R97" s="38"/>
      <c r="S97" s="228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1"/>
      <c r="AM97" s="121"/>
      <c r="AN97" s="121"/>
      <c r="AO97" s="121"/>
      <c r="AP97" s="121"/>
      <c r="AQ97" s="121"/>
      <c r="AR97" s="121"/>
      <c r="AS97" s="121"/>
      <c r="AT97" s="121"/>
    </row>
    <row r="98" spans="1:46" s="37" customFormat="1" x14ac:dyDescent="0.2">
      <c r="A98" s="133"/>
      <c r="B98" s="263"/>
      <c r="C98" s="264"/>
      <c r="D98" s="265"/>
      <c r="E98" s="265"/>
      <c r="F98" s="265"/>
      <c r="G98" s="265"/>
      <c r="H98" s="266"/>
      <c r="I98" s="265"/>
      <c r="J98" s="266"/>
      <c r="K98" s="265"/>
      <c r="L98" s="267"/>
      <c r="M98" s="268"/>
      <c r="N98" s="268"/>
      <c r="O98" s="268"/>
      <c r="P98" s="36"/>
      <c r="Q98" s="36"/>
      <c r="R98" s="36"/>
      <c r="S98" s="22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9"/>
      <c r="AM98" s="119"/>
      <c r="AN98" s="119"/>
      <c r="AO98" s="119"/>
      <c r="AP98" s="119"/>
      <c r="AQ98" s="119"/>
      <c r="AR98" s="119"/>
      <c r="AS98" s="119"/>
      <c r="AT98" s="119"/>
    </row>
    <row r="99" spans="1:46" s="39" customFormat="1" x14ac:dyDescent="0.2">
      <c r="A99" s="134"/>
      <c r="B99" s="240" t="s">
        <v>156</v>
      </c>
      <c r="C99" s="313" t="s">
        <v>157</v>
      </c>
      <c r="D99" s="83">
        <v>990000</v>
      </c>
      <c r="E99" s="83">
        <v>67200</v>
      </c>
      <c r="F99" s="83">
        <v>62200</v>
      </c>
      <c r="G99" s="83">
        <v>0</v>
      </c>
      <c r="H99" s="84">
        <v>215000</v>
      </c>
      <c r="I99" s="83"/>
      <c r="J99" s="84">
        <v>707800</v>
      </c>
      <c r="K99" s="83"/>
      <c r="L99" s="242"/>
      <c r="M99" s="241"/>
      <c r="N99" s="241"/>
      <c r="O99" s="241"/>
      <c r="P99" s="38"/>
      <c r="Q99" s="38"/>
      <c r="R99" s="38"/>
      <c r="S99" s="228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1"/>
      <c r="AM99" s="121"/>
      <c r="AN99" s="121"/>
      <c r="AO99" s="121"/>
      <c r="AP99" s="121"/>
      <c r="AQ99" s="121"/>
      <c r="AR99" s="121"/>
      <c r="AS99" s="121"/>
      <c r="AT99" s="121"/>
    </row>
    <row r="100" spans="1:46" s="37" customFormat="1" x14ac:dyDescent="0.2">
      <c r="A100" s="133"/>
      <c r="B100" s="263"/>
      <c r="C100" s="264"/>
      <c r="D100" s="265"/>
      <c r="E100" s="265"/>
      <c r="F100" s="265"/>
      <c r="G100" s="265"/>
      <c r="H100" s="266"/>
      <c r="I100" s="265"/>
      <c r="J100" s="266"/>
      <c r="K100" s="265"/>
      <c r="L100" s="267"/>
      <c r="M100" s="268"/>
      <c r="N100" s="268"/>
      <c r="O100" s="268"/>
      <c r="P100" s="36"/>
      <c r="Q100" s="36"/>
      <c r="R100" s="36"/>
      <c r="S100" s="22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9"/>
      <c r="AM100" s="119"/>
      <c r="AN100" s="119"/>
      <c r="AO100" s="119"/>
      <c r="AP100" s="119"/>
      <c r="AQ100" s="119"/>
      <c r="AR100" s="119"/>
      <c r="AS100" s="119"/>
      <c r="AT100" s="119"/>
    </row>
    <row r="101" spans="1:46" s="39" customFormat="1" x14ac:dyDescent="0.2">
      <c r="A101" s="134"/>
      <c r="B101" s="240" t="s">
        <v>158</v>
      </c>
      <c r="C101" s="313" t="s">
        <v>159</v>
      </c>
      <c r="D101" s="83">
        <v>1400000</v>
      </c>
      <c r="E101" s="83">
        <v>30000</v>
      </c>
      <c r="F101" s="83">
        <v>24300</v>
      </c>
      <c r="G101" s="83">
        <v>10000</v>
      </c>
      <c r="H101" s="84">
        <v>10000</v>
      </c>
      <c r="I101" s="83"/>
      <c r="J101" s="84">
        <v>220000</v>
      </c>
      <c r="K101" s="83"/>
      <c r="L101" s="242">
        <v>1140000</v>
      </c>
      <c r="M101" s="242"/>
      <c r="N101" s="242"/>
      <c r="O101" s="242"/>
      <c r="P101" s="38"/>
      <c r="Q101" s="38"/>
      <c r="R101" s="38"/>
      <c r="S101" s="228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1"/>
      <c r="AM101" s="121"/>
      <c r="AN101" s="121"/>
      <c r="AO101" s="121"/>
      <c r="AP101" s="121"/>
      <c r="AQ101" s="121"/>
      <c r="AR101" s="121"/>
      <c r="AS101" s="121"/>
      <c r="AT101" s="121"/>
    </row>
    <row r="102" spans="1:46" s="37" customFormat="1" x14ac:dyDescent="0.2">
      <c r="A102" s="133"/>
      <c r="B102" s="263"/>
      <c r="C102" s="264"/>
      <c r="D102" s="265"/>
      <c r="E102" s="265"/>
      <c r="F102" s="265"/>
      <c r="G102" s="265"/>
      <c r="H102" s="266"/>
      <c r="I102" s="265"/>
      <c r="J102" s="266"/>
      <c r="K102" s="265"/>
      <c r="L102" s="267"/>
      <c r="M102" s="268"/>
      <c r="N102" s="268"/>
      <c r="O102" s="268"/>
      <c r="P102" s="36"/>
      <c r="Q102" s="36"/>
      <c r="R102" s="36"/>
      <c r="S102" s="22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9"/>
      <c r="AM102" s="119"/>
      <c r="AN102" s="119"/>
      <c r="AO102" s="119"/>
      <c r="AP102" s="119"/>
      <c r="AQ102" s="119"/>
      <c r="AR102" s="119"/>
      <c r="AS102" s="119"/>
      <c r="AT102" s="119"/>
    </row>
    <row r="103" spans="1:46" s="39" customFormat="1" x14ac:dyDescent="0.2">
      <c r="A103" s="134"/>
      <c r="B103" s="240" t="s">
        <v>160</v>
      </c>
      <c r="C103" s="82" t="s">
        <v>161</v>
      </c>
      <c r="D103" s="83">
        <v>1900000</v>
      </c>
      <c r="E103" s="83">
        <v>1460700</v>
      </c>
      <c r="F103" s="83">
        <v>460700</v>
      </c>
      <c r="G103" s="83">
        <v>300000</v>
      </c>
      <c r="H103" s="84">
        <v>439300</v>
      </c>
      <c r="I103" s="83"/>
      <c r="J103" s="84"/>
      <c r="K103" s="83"/>
      <c r="L103" s="242"/>
      <c r="M103" s="241"/>
      <c r="N103" s="241"/>
      <c r="O103" s="241"/>
      <c r="P103" s="38"/>
      <c r="Q103" s="38"/>
      <c r="R103" s="38"/>
      <c r="S103" s="228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1"/>
      <c r="AM103" s="121"/>
      <c r="AN103" s="121"/>
      <c r="AO103" s="121"/>
      <c r="AP103" s="121"/>
      <c r="AQ103" s="121"/>
      <c r="AR103" s="121"/>
      <c r="AS103" s="121"/>
      <c r="AT103" s="121"/>
    </row>
    <row r="104" spans="1:46" s="37" customFormat="1" x14ac:dyDescent="0.2">
      <c r="A104" s="133"/>
      <c r="B104" s="263"/>
      <c r="C104" s="264"/>
      <c r="D104" s="265"/>
      <c r="E104" s="265"/>
      <c r="F104" s="265"/>
      <c r="G104" s="265"/>
      <c r="H104" s="266"/>
      <c r="I104" s="265"/>
      <c r="J104" s="266"/>
      <c r="K104" s="265"/>
      <c r="L104" s="267"/>
      <c r="M104" s="268"/>
      <c r="N104" s="268"/>
      <c r="O104" s="268"/>
      <c r="P104" s="36"/>
      <c r="Q104" s="36"/>
      <c r="R104" s="36"/>
      <c r="S104" s="22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9"/>
      <c r="AM104" s="119"/>
      <c r="AN104" s="119"/>
      <c r="AO104" s="119"/>
      <c r="AP104" s="119"/>
      <c r="AQ104" s="119"/>
      <c r="AR104" s="119"/>
      <c r="AS104" s="119"/>
      <c r="AT104" s="119"/>
    </row>
    <row r="105" spans="1:46" s="39" customFormat="1" x14ac:dyDescent="0.2">
      <c r="A105" s="134"/>
      <c r="B105" s="240" t="s">
        <v>162</v>
      </c>
      <c r="C105" s="313" t="s">
        <v>163</v>
      </c>
      <c r="D105" s="83">
        <v>1180000</v>
      </c>
      <c r="E105" s="83">
        <v>66300</v>
      </c>
      <c r="F105" s="83">
        <v>63300</v>
      </c>
      <c r="G105" s="83">
        <v>900000</v>
      </c>
      <c r="H105" s="84">
        <v>0</v>
      </c>
      <c r="I105" s="83"/>
      <c r="J105" s="84">
        <v>490000</v>
      </c>
      <c r="K105" s="83"/>
      <c r="L105" s="242">
        <v>600000</v>
      </c>
      <c r="M105" s="241"/>
      <c r="N105" s="241"/>
      <c r="O105" s="241"/>
      <c r="P105" s="38"/>
      <c r="Q105" s="38"/>
      <c r="R105" s="38"/>
      <c r="S105" s="228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1"/>
      <c r="AM105" s="121"/>
      <c r="AN105" s="121"/>
      <c r="AO105" s="121"/>
      <c r="AP105" s="121"/>
      <c r="AQ105" s="121"/>
      <c r="AR105" s="121"/>
      <c r="AS105" s="121"/>
      <c r="AT105" s="121"/>
    </row>
    <row r="106" spans="1:46" s="37" customFormat="1" x14ac:dyDescent="0.2">
      <c r="A106" s="133"/>
      <c r="B106" s="269"/>
      <c r="C106" s="264"/>
      <c r="D106" s="265"/>
      <c r="E106" s="265"/>
      <c r="F106" s="265"/>
      <c r="G106" s="265"/>
      <c r="H106" s="266"/>
      <c r="I106" s="265"/>
      <c r="J106" s="266"/>
      <c r="K106" s="265"/>
      <c r="L106" s="267"/>
      <c r="M106" s="267"/>
      <c r="N106" s="267"/>
      <c r="O106" s="268"/>
      <c r="P106" s="36"/>
      <c r="Q106" s="36"/>
      <c r="R106" s="36"/>
      <c r="S106" s="22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9"/>
      <c r="AM106" s="119"/>
      <c r="AN106" s="119"/>
      <c r="AO106" s="119"/>
      <c r="AP106" s="119"/>
      <c r="AQ106" s="119"/>
      <c r="AR106" s="119"/>
      <c r="AS106" s="119"/>
      <c r="AT106" s="119"/>
    </row>
    <row r="107" spans="1:46" s="39" customFormat="1" x14ac:dyDescent="0.2">
      <c r="A107" s="134"/>
      <c r="B107" s="243" t="s">
        <v>432</v>
      </c>
      <c r="C107" s="82" t="s">
        <v>164</v>
      </c>
      <c r="D107" s="83">
        <v>2500000</v>
      </c>
      <c r="E107" s="83">
        <v>0</v>
      </c>
      <c r="F107" s="83">
        <v>0</v>
      </c>
      <c r="G107" s="83">
        <v>0</v>
      </c>
      <c r="H107" s="84">
        <v>0</v>
      </c>
      <c r="I107" s="83"/>
      <c r="J107" s="84">
        <v>50000</v>
      </c>
      <c r="K107" s="83">
        <f>L107+M107+N107</f>
        <v>1500000</v>
      </c>
      <c r="L107" s="235">
        <v>150000</v>
      </c>
      <c r="M107" s="235">
        <v>50000</v>
      </c>
      <c r="N107" s="235">
        <v>1300000</v>
      </c>
      <c r="O107" s="235">
        <v>950000</v>
      </c>
      <c r="P107" s="38"/>
      <c r="Q107" s="38"/>
      <c r="R107" s="38"/>
      <c r="S107" s="228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1"/>
      <c r="AM107" s="121"/>
      <c r="AN107" s="121"/>
      <c r="AO107" s="121"/>
      <c r="AP107" s="121"/>
      <c r="AQ107" s="121"/>
      <c r="AR107" s="121"/>
      <c r="AS107" s="121"/>
      <c r="AT107" s="121"/>
    </row>
    <row r="108" spans="1:46" s="37" customFormat="1" x14ac:dyDescent="0.2">
      <c r="A108" s="133"/>
      <c r="B108" s="269"/>
      <c r="C108" s="264"/>
      <c r="D108" s="265"/>
      <c r="E108" s="265"/>
      <c r="F108" s="265"/>
      <c r="G108" s="265"/>
      <c r="H108" s="266"/>
      <c r="I108" s="265"/>
      <c r="J108" s="266"/>
      <c r="K108" s="265"/>
      <c r="L108" s="267"/>
      <c r="M108" s="268"/>
      <c r="N108" s="268"/>
      <c r="O108" s="268"/>
      <c r="P108" s="36"/>
      <c r="Q108" s="36"/>
      <c r="R108" s="36"/>
      <c r="S108" s="228"/>
      <c r="T108" s="120"/>
      <c r="U108" s="120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9"/>
      <c r="AM108" s="119"/>
      <c r="AN108" s="119"/>
      <c r="AO108" s="119"/>
      <c r="AP108" s="119"/>
      <c r="AQ108" s="119"/>
      <c r="AR108" s="119"/>
      <c r="AS108" s="119"/>
      <c r="AT108" s="119"/>
    </row>
    <row r="109" spans="1:46" s="39" customFormat="1" ht="15.75" x14ac:dyDescent="0.2">
      <c r="A109" s="134"/>
      <c r="B109" s="243"/>
      <c r="C109" s="239" t="s">
        <v>25</v>
      </c>
      <c r="D109" s="83"/>
      <c r="E109" s="83"/>
      <c r="F109" s="83"/>
      <c r="G109" s="83"/>
      <c r="H109" s="84"/>
      <c r="I109" s="83"/>
      <c r="J109" s="84"/>
      <c r="K109" s="83"/>
      <c r="L109" s="83"/>
      <c r="M109" s="83"/>
      <c r="N109" s="83"/>
      <c r="O109" s="83"/>
      <c r="P109" s="38"/>
      <c r="Q109" s="38"/>
      <c r="R109" s="38"/>
      <c r="S109" s="228"/>
      <c r="T109" s="341"/>
      <c r="U109" s="341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1"/>
      <c r="AM109" s="121"/>
      <c r="AN109" s="121"/>
      <c r="AO109" s="121"/>
      <c r="AP109" s="121"/>
      <c r="AQ109" s="121"/>
      <c r="AR109" s="121"/>
      <c r="AS109" s="121"/>
      <c r="AT109" s="121"/>
    </row>
    <row r="110" spans="1:46" s="37" customFormat="1" ht="15.75" x14ac:dyDescent="0.2">
      <c r="A110" s="133"/>
      <c r="B110" s="269"/>
      <c r="C110" s="270"/>
      <c r="D110" s="265"/>
      <c r="E110" s="265"/>
      <c r="F110" s="265"/>
      <c r="G110" s="265"/>
      <c r="H110" s="266"/>
      <c r="I110" s="265"/>
      <c r="J110" s="266"/>
      <c r="K110" s="265"/>
      <c r="L110" s="265"/>
      <c r="M110" s="265"/>
      <c r="N110" s="265"/>
      <c r="O110" s="265"/>
      <c r="P110" s="36"/>
      <c r="Q110" s="36"/>
      <c r="R110" s="36"/>
      <c r="S110" s="22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9"/>
      <c r="AM110" s="119"/>
      <c r="AN110" s="119"/>
      <c r="AO110" s="119"/>
      <c r="AP110" s="119"/>
      <c r="AQ110" s="119"/>
      <c r="AR110" s="119"/>
      <c r="AS110" s="119"/>
      <c r="AT110" s="119"/>
    </row>
    <row r="111" spans="1:46" s="39" customFormat="1" x14ac:dyDescent="0.2">
      <c r="A111" s="134"/>
      <c r="B111" s="240" t="s">
        <v>52</v>
      </c>
      <c r="C111" s="82" t="s">
        <v>53</v>
      </c>
      <c r="D111" s="83">
        <v>450000</v>
      </c>
      <c r="E111" s="83">
        <v>48000</v>
      </c>
      <c r="F111" s="83">
        <v>23000</v>
      </c>
      <c r="G111" s="83">
        <v>180000</v>
      </c>
      <c r="H111" s="84">
        <v>402000</v>
      </c>
      <c r="I111" s="83"/>
      <c r="J111" s="84">
        <v>0</v>
      </c>
      <c r="K111" s="83"/>
      <c r="L111" s="242"/>
      <c r="M111" s="241"/>
      <c r="N111" s="241"/>
      <c r="O111" s="241"/>
      <c r="P111" s="38"/>
      <c r="Q111" s="38"/>
      <c r="R111" s="38"/>
      <c r="S111" s="228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1"/>
      <c r="AM111" s="121"/>
      <c r="AN111" s="121"/>
      <c r="AO111" s="121"/>
      <c r="AP111" s="121"/>
      <c r="AQ111" s="121"/>
      <c r="AR111" s="121"/>
      <c r="AS111" s="121"/>
      <c r="AT111" s="121"/>
    </row>
    <row r="112" spans="1:46" s="37" customFormat="1" ht="15.75" x14ac:dyDescent="0.2">
      <c r="A112" s="133"/>
      <c r="B112" s="263"/>
      <c r="C112" s="270"/>
      <c r="D112" s="265"/>
      <c r="E112" s="265"/>
      <c r="F112" s="265"/>
      <c r="G112" s="265"/>
      <c r="H112" s="266"/>
      <c r="I112" s="265"/>
      <c r="J112" s="266"/>
      <c r="K112" s="265"/>
      <c r="L112" s="267"/>
      <c r="M112" s="268"/>
      <c r="N112" s="268"/>
      <c r="O112" s="268"/>
      <c r="P112" s="36"/>
      <c r="Q112" s="36"/>
      <c r="R112" s="36"/>
      <c r="S112" s="22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9"/>
      <c r="AM112" s="119"/>
      <c r="AN112" s="119"/>
      <c r="AO112" s="119"/>
      <c r="AP112" s="119"/>
      <c r="AQ112" s="119"/>
      <c r="AR112" s="119"/>
      <c r="AS112" s="119"/>
      <c r="AT112" s="119"/>
    </row>
    <row r="113" spans="1:46" s="39" customFormat="1" x14ac:dyDescent="0.2">
      <c r="A113" s="134"/>
      <c r="B113" s="240" t="s">
        <v>165</v>
      </c>
      <c r="C113" s="82" t="s">
        <v>166</v>
      </c>
      <c r="D113" s="83">
        <v>550000</v>
      </c>
      <c r="E113" s="83">
        <v>20000</v>
      </c>
      <c r="F113" s="83">
        <v>15400</v>
      </c>
      <c r="G113" s="83">
        <v>100000</v>
      </c>
      <c r="H113" s="84">
        <v>300000</v>
      </c>
      <c r="I113" s="83"/>
      <c r="J113" s="84">
        <v>230000</v>
      </c>
      <c r="K113" s="83"/>
      <c r="L113" s="242"/>
      <c r="M113" s="241"/>
      <c r="N113" s="241"/>
      <c r="O113" s="241"/>
      <c r="P113" s="38"/>
      <c r="Q113" s="38"/>
      <c r="R113" s="38"/>
      <c r="S113" s="228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1"/>
      <c r="AM113" s="121"/>
      <c r="AN113" s="121"/>
      <c r="AO113" s="121"/>
      <c r="AP113" s="121"/>
      <c r="AQ113" s="121"/>
      <c r="AR113" s="121"/>
      <c r="AS113" s="121"/>
      <c r="AT113" s="121"/>
    </row>
    <row r="114" spans="1:46" s="37" customFormat="1" x14ac:dyDescent="0.2">
      <c r="A114" s="133"/>
      <c r="B114" s="263"/>
      <c r="C114" s="264"/>
      <c r="D114" s="265"/>
      <c r="E114" s="265"/>
      <c r="F114" s="265"/>
      <c r="G114" s="265"/>
      <c r="H114" s="266"/>
      <c r="I114" s="265"/>
      <c r="J114" s="266"/>
      <c r="K114" s="265"/>
      <c r="L114" s="267"/>
      <c r="M114" s="268"/>
      <c r="N114" s="268"/>
      <c r="O114" s="268"/>
      <c r="P114" s="36"/>
      <c r="Q114" s="36"/>
      <c r="R114" s="36"/>
      <c r="S114" s="22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9"/>
      <c r="AM114" s="119"/>
      <c r="AN114" s="119"/>
      <c r="AO114" s="119"/>
      <c r="AP114" s="119"/>
      <c r="AQ114" s="119"/>
      <c r="AR114" s="119"/>
      <c r="AS114" s="119"/>
      <c r="AT114" s="119"/>
    </row>
    <row r="115" spans="1:46" s="39" customFormat="1" x14ac:dyDescent="0.2">
      <c r="A115" s="134"/>
      <c r="B115" s="243" t="s">
        <v>167</v>
      </c>
      <c r="C115" s="82" t="s">
        <v>168</v>
      </c>
      <c r="D115" s="83">
        <v>2380000</v>
      </c>
      <c r="E115" s="83">
        <v>1161000</v>
      </c>
      <c r="F115" s="83">
        <v>195200</v>
      </c>
      <c r="G115" s="83">
        <v>390000</v>
      </c>
      <c r="H115" s="84">
        <v>900000</v>
      </c>
      <c r="I115" s="83"/>
      <c r="J115" s="84">
        <v>319000</v>
      </c>
      <c r="K115" s="83"/>
      <c r="L115" s="242"/>
      <c r="M115" s="241"/>
      <c r="N115" s="241"/>
      <c r="O115" s="241"/>
      <c r="P115" s="38"/>
      <c r="Q115" s="38"/>
      <c r="R115" s="38"/>
      <c r="S115" s="228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1"/>
      <c r="AM115" s="121"/>
      <c r="AN115" s="121"/>
      <c r="AO115" s="121"/>
      <c r="AP115" s="121"/>
      <c r="AQ115" s="121"/>
      <c r="AR115" s="121"/>
      <c r="AS115" s="121"/>
      <c r="AT115" s="121"/>
    </row>
    <row r="116" spans="1:46" s="37" customFormat="1" x14ac:dyDescent="0.2">
      <c r="A116" s="133"/>
      <c r="B116" s="269"/>
      <c r="C116" s="264"/>
      <c r="D116" s="265"/>
      <c r="E116" s="265"/>
      <c r="F116" s="265"/>
      <c r="G116" s="265"/>
      <c r="H116" s="266"/>
      <c r="I116" s="265"/>
      <c r="J116" s="266"/>
      <c r="K116" s="265"/>
      <c r="L116" s="267"/>
      <c r="M116" s="268"/>
      <c r="N116" s="268"/>
      <c r="O116" s="268"/>
      <c r="P116" s="36"/>
      <c r="Q116" s="36"/>
      <c r="R116" s="36"/>
      <c r="S116" s="22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9"/>
      <c r="AM116" s="119"/>
      <c r="AN116" s="119"/>
      <c r="AO116" s="119"/>
      <c r="AP116" s="119"/>
      <c r="AQ116" s="119"/>
      <c r="AR116" s="119"/>
      <c r="AS116" s="119"/>
      <c r="AT116" s="119"/>
    </row>
    <row r="117" spans="1:46" s="39" customFormat="1" x14ac:dyDescent="0.2">
      <c r="A117" s="134"/>
      <c r="B117" s="243" t="s">
        <v>169</v>
      </c>
      <c r="C117" s="82" t="s">
        <v>170</v>
      </c>
      <c r="D117" s="83">
        <v>2130000</v>
      </c>
      <c r="E117" s="83">
        <v>10000</v>
      </c>
      <c r="F117" s="83">
        <v>0</v>
      </c>
      <c r="G117" s="83">
        <v>30000</v>
      </c>
      <c r="H117" s="84">
        <v>30000</v>
      </c>
      <c r="I117" s="83"/>
      <c r="J117" s="84">
        <v>30000</v>
      </c>
      <c r="K117" s="83"/>
      <c r="L117" s="242">
        <v>0</v>
      </c>
      <c r="M117" s="242">
        <v>930000</v>
      </c>
      <c r="N117" s="242">
        <v>500000</v>
      </c>
      <c r="O117" s="242">
        <v>630000</v>
      </c>
      <c r="P117" s="38"/>
      <c r="Q117" s="38"/>
      <c r="R117" s="38"/>
      <c r="S117" s="228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1"/>
      <c r="AM117" s="121"/>
      <c r="AN117" s="121"/>
      <c r="AO117" s="121"/>
      <c r="AP117" s="121"/>
      <c r="AQ117" s="121"/>
      <c r="AR117" s="121"/>
      <c r="AS117" s="121"/>
      <c r="AT117" s="121"/>
    </row>
    <row r="118" spans="1:46" s="37" customFormat="1" x14ac:dyDescent="0.2">
      <c r="A118" s="133"/>
      <c r="B118" s="269"/>
      <c r="C118" s="264"/>
      <c r="D118" s="265"/>
      <c r="E118" s="265"/>
      <c r="F118" s="265"/>
      <c r="G118" s="265"/>
      <c r="H118" s="266"/>
      <c r="I118" s="265"/>
      <c r="J118" s="266"/>
      <c r="K118" s="265"/>
      <c r="L118" s="267"/>
      <c r="M118" s="268"/>
      <c r="N118" s="268"/>
      <c r="O118" s="268"/>
      <c r="P118" s="36"/>
      <c r="Q118" s="36"/>
      <c r="R118" s="36"/>
      <c r="S118" s="22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9"/>
      <c r="AM118" s="119"/>
      <c r="AN118" s="119"/>
      <c r="AO118" s="119"/>
      <c r="AP118" s="119"/>
      <c r="AQ118" s="119"/>
      <c r="AR118" s="119"/>
      <c r="AS118" s="119"/>
      <c r="AT118" s="119"/>
    </row>
    <row r="119" spans="1:46" s="291" customFormat="1" x14ac:dyDescent="0.2">
      <c r="A119" s="292"/>
      <c r="B119" s="293" t="s">
        <v>171</v>
      </c>
      <c r="C119" s="281" t="s">
        <v>172</v>
      </c>
      <c r="D119" s="283">
        <v>300000</v>
      </c>
      <c r="E119" s="283"/>
      <c r="F119" s="283">
        <v>1100</v>
      </c>
      <c r="G119" s="283">
        <v>0</v>
      </c>
      <c r="H119" s="284">
        <v>0</v>
      </c>
      <c r="I119" s="283"/>
      <c r="J119" s="284">
        <v>50000</v>
      </c>
      <c r="K119" s="283">
        <v>250000</v>
      </c>
      <c r="L119" s="285">
        <v>250000</v>
      </c>
      <c r="M119" s="286"/>
      <c r="N119" s="286"/>
      <c r="O119" s="286"/>
      <c r="P119" s="287"/>
      <c r="Q119" s="287"/>
      <c r="R119" s="287"/>
      <c r="S119" s="288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89"/>
      <c r="AI119" s="289"/>
      <c r="AJ119" s="289"/>
      <c r="AK119" s="289"/>
      <c r="AL119" s="290"/>
      <c r="AM119" s="290"/>
      <c r="AN119" s="290"/>
      <c r="AO119" s="290"/>
      <c r="AP119" s="290"/>
      <c r="AQ119" s="290"/>
      <c r="AR119" s="290"/>
      <c r="AS119" s="290"/>
      <c r="AT119" s="290"/>
    </row>
    <row r="120" spans="1:46" s="37" customFormat="1" x14ac:dyDescent="0.2">
      <c r="A120" s="133"/>
      <c r="B120" s="269"/>
      <c r="C120" s="264"/>
      <c r="D120" s="265"/>
      <c r="E120" s="265"/>
      <c r="F120" s="265"/>
      <c r="G120" s="265"/>
      <c r="H120" s="266"/>
      <c r="I120" s="265"/>
      <c r="J120" s="266"/>
      <c r="K120" s="265"/>
      <c r="L120" s="267"/>
      <c r="M120" s="268"/>
      <c r="N120" s="268"/>
      <c r="O120" s="268"/>
      <c r="P120" s="36"/>
      <c r="Q120" s="36"/>
      <c r="R120" s="36"/>
      <c r="S120" s="22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9"/>
      <c r="AM120" s="119"/>
      <c r="AN120" s="119"/>
      <c r="AO120" s="119"/>
      <c r="AP120" s="119"/>
      <c r="AQ120" s="119"/>
      <c r="AR120" s="119"/>
      <c r="AS120" s="119"/>
      <c r="AT120" s="119"/>
    </row>
    <row r="121" spans="1:46" s="39" customFormat="1" x14ac:dyDescent="0.2">
      <c r="A121" s="134"/>
      <c r="B121" s="243" t="s">
        <v>173</v>
      </c>
      <c r="C121" s="82" t="s">
        <v>174</v>
      </c>
      <c r="D121" s="83">
        <v>3920000</v>
      </c>
      <c r="E121" s="83">
        <v>33700</v>
      </c>
      <c r="F121" s="83">
        <v>23700</v>
      </c>
      <c r="G121" s="83">
        <v>40000</v>
      </c>
      <c r="H121" s="84">
        <v>60000</v>
      </c>
      <c r="I121" s="83"/>
      <c r="J121" s="84">
        <v>500000</v>
      </c>
      <c r="K121" s="83"/>
      <c r="L121" s="242">
        <v>1526300</v>
      </c>
      <c r="M121" s="242">
        <v>1800000</v>
      </c>
      <c r="N121" s="242"/>
      <c r="O121" s="242"/>
      <c r="P121" s="38"/>
      <c r="Q121" s="38"/>
      <c r="R121" s="38"/>
      <c r="S121" s="228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1"/>
      <c r="AM121" s="121"/>
      <c r="AN121" s="121"/>
      <c r="AO121" s="121"/>
      <c r="AP121" s="121"/>
      <c r="AQ121" s="121"/>
      <c r="AR121" s="121"/>
      <c r="AS121" s="121"/>
      <c r="AT121" s="121"/>
    </row>
    <row r="122" spans="1:46" s="37" customFormat="1" x14ac:dyDescent="0.2">
      <c r="A122" s="133"/>
      <c r="B122" s="263"/>
      <c r="C122" s="264"/>
      <c r="D122" s="265"/>
      <c r="E122" s="265"/>
      <c r="F122" s="265"/>
      <c r="G122" s="265"/>
      <c r="H122" s="266"/>
      <c r="I122" s="265"/>
      <c r="J122" s="266"/>
      <c r="K122" s="265"/>
      <c r="L122" s="267"/>
      <c r="M122" s="268"/>
      <c r="N122" s="268"/>
      <c r="O122" s="267"/>
      <c r="P122" s="36"/>
      <c r="Q122" s="36"/>
      <c r="R122" s="36"/>
      <c r="S122" s="22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9"/>
      <c r="AM122" s="119"/>
      <c r="AN122" s="119"/>
      <c r="AO122" s="119"/>
      <c r="AP122" s="119"/>
      <c r="AQ122" s="119"/>
      <c r="AR122" s="119"/>
      <c r="AS122" s="119"/>
      <c r="AT122" s="119"/>
    </row>
    <row r="123" spans="1:46" s="39" customFormat="1" x14ac:dyDescent="0.2">
      <c r="A123" s="27"/>
      <c r="B123" s="240" t="s">
        <v>175</v>
      </c>
      <c r="C123" s="82" t="s">
        <v>176</v>
      </c>
      <c r="D123" s="83">
        <v>4000000</v>
      </c>
      <c r="E123" s="83">
        <v>19900</v>
      </c>
      <c r="F123" s="83">
        <v>19100</v>
      </c>
      <c r="G123" s="83">
        <v>50000</v>
      </c>
      <c r="H123" s="84">
        <v>10000</v>
      </c>
      <c r="I123" s="83"/>
      <c r="J123" s="84">
        <v>50000</v>
      </c>
      <c r="K123" s="83"/>
      <c r="L123" s="242">
        <v>100000</v>
      </c>
      <c r="M123" s="242">
        <v>1800000</v>
      </c>
      <c r="N123" s="242">
        <v>2020100</v>
      </c>
      <c r="O123" s="242"/>
      <c r="P123" s="38"/>
      <c r="Q123" s="38"/>
      <c r="R123" s="38"/>
      <c r="S123" s="228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1"/>
      <c r="AM123" s="121"/>
      <c r="AN123" s="121"/>
      <c r="AO123" s="121"/>
      <c r="AP123" s="121"/>
      <c r="AQ123" s="121"/>
      <c r="AR123" s="121"/>
      <c r="AS123" s="121"/>
      <c r="AT123" s="121"/>
    </row>
    <row r="124" spans="1:46" s="37" customFormat="1" x14ac:dyDescent="0.2">
      <c r="A124" s="130"/>
      <c r="B124" s="263"/>
      <c r="C124" s="264"/>
      <c r="D124" s="265"/>
      <c r="E124" s="265"/>
      <c r="F124" s="265"/>
      <c r="G124" s="265"/>
      <c r="H124" s="266"/>
      <c r="I124" s="265"/>
      <c r="J124" s="266"/>
      <c r="K124" s="265"/>
      <c r="L124" s="267"/>
      <c r="M124" s="268"/>
      <c r="N124" s="268"/>
      <c r="O124" s="267"/>
      <c r="P124" s="36"/>
      <c r="Q124" s="36"/>
      <c r="R124" s="36"/>
      <c r="S124" s="22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9"/>
      <c r="AM124" s="119"/>
      <c r="AN124" s="119"/>
      <c r="AO124" s="119"/>
      <c r="AP124" s="119"/>
      <c r="AQ124" s="119"/>
      <c r="AR124" s="119"/>
      <c r="AS124" s="119"/>
      <c r="AT124" s="119"/>
    </row>
    <row r="125" spans="1:46" s="39" customFormat="1" x14ac:dyDescent="0.2">
      <c r="A125" s="27"/>
      <c r="B125" s="240" t="s">
        <v>177</v>
      </c>
      <c r="C125" s="82" t="s">
        <v>178</v>
      </c>
      <c r="D125" s="83">
        <v>900000</v>
      </c>
      <c r="E125" s="83">
        <v>3900</v>
      </c>
      <c r="F125" s="83">
        <v>3900</v>
      </c>
      <c r="G125" s="83">
        <v>30000</v>
      </c>
      <c r="H125" s="84">
        <v>20000</v>
      </c>
      <c r="I125" s="83"/>
      <c r="J125" s="84">
        <v>100000</v>
      </c>
      <c r="K125" s="83"/>
      <c r="L125" s="242">
        <v>356100</v>
      </c>
      <c r="M125" s="242">
        <v>420000</v>
      </c>
      <c r="N125" s="242"/>
      <c r="O125" s="242"/>
      <c r="P125" s="38"/>
      <c r="Q125" s="38"/>
      <c r="R125" s="38"/>
      <c r="S125" s="228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1"/>
      <c r="AM125" s="121"/>
      <c r="AN125" s="121"/>
      <c r="AO125" s="121"/>
      <c r="AP125" s="121"/>
      <c r="AQ125" s="121"/>
      <c r="AR125" s="121"/>
      <c r="AS125" s="121"/>
      <c r="AT125" s="121"/>
    </row>
    <row r="126" spans="1:46" s="37" customFormat="1" x14ac:dyDescent="0.2">
      <c r="A126" s="133"/>
      <c r="B126" s="263"/>
      <c r="C126" s="264"/>
      <c r="D126" s="265"/>
      <c r="E126" s="265"/>
      <c r="F126" s="265"/>
      <c r="G126" s="265"/>
      <c r="H126" s="266"/>
      <c r="I126" s="265"/>
      <c r="J126" s="266"/>
      <c r="K126" s="265"/>
      <c r="L126" s="267"/>
      <c r="M126" s="268"/>
      <c r="N126" s="268"/>
      <c r="O126" s="267"/>
      <c r="P126" s="38"/>
      <c r="Q126" s="38"/>
      <c r="R126" s="38"/>
      <c r="S126" s="228"/>
      <c r="T126" s="120"/>
      <c r="U126" s="120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9"/>
      <c r="AM126" s="119"/>
      <c r="AN126" s="119"/>
      <c r="AO126" s="119"/>
      <c r="AP126" s="119"/>
      <c r="AQ126" s="119"/>
      <c r="AR126" s="119"/>
      <c r="AS126" s="119"/>
      <c r="AT126" s="119"/>
    </row>
    <row r="127" spans="1:46" s="39" customFormat="1" x14ac:dyDescent="0.2">
      <c r="A127" s="134"/>
      <c r="B127" s="243" t="s">
        <v>179</v>
      </c>
      <c r="C127" s="82" t="s">
        <v>180</v>
      </c>
      <c r="D127" s="83">
        <v>6300000</v>
      </c>
      <c r="E127" s="83">
        <v>3665100</v>
      </c>
      <c r="F127" s="83">
        <v>3655300</v>
      </c>
      <c r="G127" s="83">
        <v>100000</v>
      </c>
      <c r="H127" s="84">
        <v>1800000</v>
      </c>
      <c r="I127" s="83"/>
      <c r="J127" s="84">
        <v>834900</v>
      </c>
      <c r="K127" s="83"/>
      <c r="L127" s="242"/>
      <c r="M127" s="242"/>
      <c r="N127" s="242"/>
      <c r="O127" s="242"/>
      <c r="P127" s="38"/>
      <c r="Q127" s="38"/>
      <c r="R127" s="38"/>
      <c r="S127" s="228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1"/>
      <c r="AM127" s="121"/>
      <c r="AN127" s="121"/>
      <c r="AO127" s="121"/>
      <c r="AP127" s="121"/>
      <c r="AQ127" s="121"/>
      <c r="AR127" s="121"/>
      <c r="AS127" s="121"/>
      <c r="AT127" s="121"/>
    </row>
    <row r="128" spans="1:46" s="3" customFormat="1" x14ac:dyDescent="0.2">
      <c r="A128" s="27"/>
      <c r="B128" s="269"/>
      <c r="C128" s="264"/>
      <c r="D128" s="265"/>
      <c r="E128" s="265"/>
      <c r="F128" s="265"/>
      <c r="G128" s="265"/>
      <c r="H128" s="266"/>
      <c r="I128" s="265"/>
      <c r="J128" s="266"/>
      <c r="K128" s="265"/>
      <c r="L128" s="267"/>
      <c r="M128" s="268"/>
      <c r="N128" s="268"/>
      <c r="O128" s="267"/>
      <c r="P128" s="4"/>
      <c r="Q128" s="5"/>
      <c r="R128" s="9"/>
      <c r="S128" s="228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</row>
    <row r="129" spans="1:46" s="70" customFormat="1" x14ac:dyDescent="0.2">
      <c r="A129" s="27"/>
      <c r="B129" s="243" t="s">
        <v>181</v>
      </c>
      <c r="C129" s="82" t="s">
        <v>182</v>
      </c>
      <c r="D129" s="83">
        <v>1160000</v>
      </c>
      <c r="E129" s="83">
        <v>9000</v>
      </c>
      <c r="F129" s="83">
        <v>4000</v>
      </c>
      <c r="G129" s="83">
        <v>10000</v>
      </c>
      <c r="H129" s="84">
        <v>16000</v>
      </c>
      <c r="I129" s="83"/>
      <c r="J129" s="84">
        <v>10000</v>
      </c>
      <c r="K129" s="83"/>
      <c r="L129" s="242">
        <v>625000</v>
      </c>
      <c r="M129" s="242">
        <v>500000</v>
      </c>
      <c r="N129" s="242"/>
      <c r="O129" s="242"/>
      <c r="P129" s="4"/>
      <c r="Q129" s="5"/>
      <c r="R129" s="9"/>
      <c r="S129" s="228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</row>
    <row r="130" spans="1:46" x14ac:dyDescent="0.2">
      <c r="A130" s="27"/>
      <c r="B130" s="269"/>
      <c r="C130" s="264"/>
      <c r="D130" s="265"/>
      <c r="E130" s="265"/>
      <c r="F130" s="265"/>
      <c r="G130" s="265"/>
      <c r="H130" s="266"/>
      <c r="I130" s="265"/>
      <c r="J130" s="266"/>
      <c r="K130" s="265"/>
      <c r="L130" s="267"/>
      <c r="M130" s="268"/>
      <c r="N130" s="268"/>
      <c r="O130" s="267"/>
      <c r="P130" s="10"/>
      <c r="Q130" s="7"/>
      <c r="R130" s="6"/>
      <c r="S130" s="228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s="39" customFormat="1" x14ac:dyDescent="0.2">
      <c r="A131" s="134"/>
      <c r="B131" s="243" t="s">
        <v>183</v>
      </c>
      <c r="C131" s="82" t="s">
        <v>184</v>
      </c>
      <c r="D131" s="83">
        <v>2370000</v>
      </c>
      <c r="E131" s="83">
        <v>281000</v>
      </c>
      <c r="F131" s="83">
        <v>235500</v>
      </c>
      <c r="G131" s="83">
        <v>1095000</v>
      </c>
      <c r="H131" s="84">
        <v>800000</v>
      </c>
      <c r="I131" s="83"/>
      <c r="J131" s="84">
        <v>1290000</v>
      </c>
      <c r="K131" s="83"/>
      <c r="L131" s="242"/>
      <c r="M131" s="241"/>
      <c r="N131" s="241"/>
      <c r="O131" s="242"/>
      <c r="P131" s="38"/>
      <c r="Q131" s="38"/>
      <c r="R131" s="38"/>
      <c r="S131" s="228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1"/>
      <c r="AM131" s="121"/>
      <c r="AN131" s="121"/>
      <c r="AO131" s="121"/>
      <c r="AP131" s="121"/>
      <c r="AQ131" s="121"/>
      <c r="AR131" s="121"/>
      <c r="AS131" s="121"/>
      <c r="AT131" s="121"/>
    </row>
    <row r="132" spans="1:46" s="37" customFormat="1" x14ac:dyDescent="0.2">
      <c r="A132" s="133"/>
      <c r="B132" s="269"/>
      <c r="C132" s="264"/>
      <c r="D132" s="265"/>
      <c r="E132" s="265"/>
      <c r="F132" s="265"/>
      <c r="G132" s="265"/>
      <c r="H132" s="266"/>
      <c r="I132" s="265"/>
      <c r="J132" s="266"/>
      <c r="K132" s="265"/>
      <c r="L132" s="267"/>
      <c r="M132" s="268"/>
      <c r="N132" s="268"/>
      <c r="O132" s="267"/>
      <c r="P132" s="36"/>
      <c r="Q132" s="36"/>
      <c r="R132" s="36"/>
      <c r="S132" s="22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9"/>
      <c r="AM132" s="119"/>
      <c r="AN132" s="119"/>
      <c r="AO132" s="119"/>
      <c r="AP132" s="119"/>
      <c r="AQ132" s="119"/>
      <c r="AR132" s="119"/>
      <c r="AS132" s="119"/>
      <c r="AT132" s="119"/>
    </row>
    <row r="133" spans="1:46" s="39" customFormat="1" x14ac:dyDescent="0.2">
      <c r="A133" s="134"/>
      <c r="B133" s="243" t="s">
        <v>185</v>
      </c>
      <c r="C133" s="82" t="s">
        <v>186</v>
      </c>
      <c r="D133" s="83">
        <v>680000</v>
      </c>
      <c r="E133" s="83">
        <v>15300</v>
      </c>
      <c r="F133" s="83">
        <v>300</v>
      </c>
      <c r="G133" s="83">
        <v>0</v>
      </c>
      <c r="H133" s="84">
        <v>0</v>
      </c>
      <c r="I133" s="83"/>
      <c r="J133" s="84">
        <v>369700</v>
      </c>
      <c r="K133" s="83"/>
      <c r="L133" s="242">
        <v>295000</v>
      </c>
      <c r="M133" s="241"/>
      <c r="N133" s="241"/>
      <c r="O133" s="242"/>
      <c r="P133" s="38"/>
      <c r="Q133" s="38"/>
      <c r="R133" s="38"/>
      <c r="S133" s="228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1"/>
      <c r="AM133" s="121"/>
      <c r="AN133" s="121"/>
      <c r="AO133" s="121"/>
      <c r="AP133" s="121"/>
      <c r="AQ133" s="121"/>
      <c r="AR133" s="121"/>
      <c r="AS133" s="121"/>
      <c r="AT133" s="121"/>
    </row>
    <row r="134" spans="1:46" s="37" customFormat="1" x14ac:dyDescent="0.2">
      <c r="A134" s="133"/>
      <c r="B134" s="269"/>
      <c r="C134" s="264"/>
      <c r="D134" s="265"/>
      <c r="E134" s="265"/>
      <c r="F134" s="265"/>
      <c r="G134" s="265"/>
      <c r="H134" s="266"/>
      <c r="I134" s="265"/>
      <c r="J134" s="266"/>
      <c r="K134" s="265"/>
      <c r="L134" s="267"/>
      <c r="M134" s="268"/>
      <c r="N134" s="268"/>
      <c r="O134" s="267"/>
      <c r="P134" s="36"/>
      <c r="Q134" s="36"/>
      <c r="R134" s="36"/>
      <c r="S134" s="22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9"/>
      <c r="AM134" s="119"/>
      <c r="AN134" s="119"/>
      <c r="AO134" s="119"/>
      <c r="AP134" s="119"/>
      <c r="AQ134" s="119"/>
      <c r="AR134" s="119"/>
      <c r="AS134" s="119"/>
      <c r="AT134" s="119"/>
    </row>
    <row r="135" spans="1:46" s="39" customFormat="1" x14ac:dyDescent="0.2">
      <c r="A135" s="27"/>
      <c r="B135" s="243" t="s">
        <v>187</v>
      </c>
      <c r="C135" s="82" t="s">
        <v>188</v>
      </c>
      <c r="D135" s="83">
        <v>3390000</v>
      </c>
      <c r="E135" s="83">
        <v>1374900</v>
      </c>
      <c r="F135" s="83">
        <v>1254900</v>
      </c>
      <c r="G135" s="83">
        <v>0</v>
      </c>
      <c r="H135" s="84">
        <v>1000000</v>
      </c>
      <c r="I135" s="83"/>
      <c r="J135" s="84">
        <v>1015100</v>
      </c>
      <c r="K135" s="83"/>
      <c r="L135" s="242"/>
      <c r="M135" s="241"/>
      <c r="N135" s="241"/>
      <c r="O135" s="241"/>
      <c r="P135" s="38"/>
      <c r="Q135" s="38"/>
      <c r="R135" s="38"/>
      <c r="S135" s="228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1"/>
      <c r="AM135" s="121"/>
      <c r="AN135" s="121"/>
      <c r="AO135" s="121"/>
      <c r="AP135" s="121"/>
      <c r="AQ135" s="121"/>
      <c r="AR135" s="121"/>
      <c r="AS135" s="121"/>
      <c r="AT135" s="121"/>
    </row>
    <row r="136" spans="1:46" s="37" customFormat="1" x14ac:dyDescent="0.2">
      <c r="A136" s="130"/>
      <c r="B136" s="269"/>
      <c r="C136" s="264"/>
      <c r="D136" s="265"/>
      <c r="E136" s="265"/>
      <c r="F136" s="265"/>
      <c r="G136" s="265"/>
      <c r="H136" s="266"/>
      <c r="I136" s="265"/>
      <c r="J136" s="266"/>
      <c r="K136" s="265"/>
      <c r="L136" s="267"/>
      <c r="M136" s="268"/>
      <c r="N136" s="268"/>
      <c r="O136" s="268"/>
      <c r="P136" s="36"/>
      <c r="Q136" s="36"/>
      <c r="R136" s="36"/>
      <c r="S136" s="22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9"/>
      <c r="AM136" s="119"/>
      <c r="AN136" s="119"/>
      <c r="AO136" s="119"/>
      <c r="AP136" s="119"/>
      <c r="AQ136" s="119"/>
      <c r="AR136" s="119"/>
      <c r="AS136" s="119"/>
      <c r="AT136" s="119"/>
    </row>
    <row r="137" spans="1:46" s="39" customFormat="1" x14ac:dyDescent="0.2">
      <c r="A137" s="27"/>
      <c r="B137" s="243" t="s">
        <v>189</v>
      </c>
      <c r="C137" s="82" t="s">
        <v>190</v>
      </c>
      <c r="D137" s="83">
        <v>340000</v>
      </c>
      <c r="E137" s="83">
        <v>16700</v>
      </c>
      <c r="F137" s="83">
        <v>11700</v>
      </c>
      <c r="G137" s="83">
        <v>0</v>
      </c>
      <c r="H137" s="84">
        <v>0</v>
      </c>
      <c r="I137" s="83"/>
      <c r="J137" s="84">
        <v>5000</v>
      </c>
      <c r="K137" s="83"/>
      <c r="L137" s="242"/>
      <c r="M137" s="241"/>
      <c r="N137" s="241"/>
      <c r="O137" s="241"/>
      <c r="P137" s="38"/>
      <c r="Q137" s="38"/>
      <c r="R137" s="38"/>
      <c r="S137" s="228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1"/>
      <c r="AM137" s="121"/>
      <c r="AN137" s="121"/>
      <c r="AO137" s="121"/>
      <c r="AP137" s="121"/>
      <c r="AQ137" s="121"/>
      <c r="AR137" s="121"/>
      <c r="AS137" s="121"/>
      <c r="AT137" s="121"/>
    </row>
    <row r="138" spans="1:46" s="37" customFormat="1" x14ac:dyDescent="0.2">
      <c r="A138" s="130"/>
      <c r="B138" s="269"/>
      <c r="C138" s="264"/>
      <c r="D138" s="265"/>
      <c r="E138" s="265"/>
      <c r="F138" s="265"/>
      <c r="G138" s="265"/>
      <c r="H138" s="266"/>
      <c r="I138" s="265"/>
      <c r="J138" s="266"/>
      <c r="K138" s="265"/>
      <c r="L138" s="267"/>
      <c r="M138" s="268"/>
      <c r="N138" s="268"/>
      <c r="O138" s="268"/>
      <c r="P138" s="36"/>
      <c r="Q138" s="36"/>
      <c r="R138" s="36"/>
      <c r="S138" s="22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9"/>
      <c r="AM138" s="119"/>
      <c r="AN138" s="119"/>
      <c r="AO138" s="119"/>
      <c r="AP138" s="119"/>
      <c r="AQ138" s="119"/>
      <c r="AR138" s="119"/>
      <c r="AS138" s="119"/>
      <c r="AT138" s="119"/>
    </row>
    <row r="139" spans="1:46" s="39" customFormat="1" x14ac:dyDescent="0.2">
      <c r="A139" s="27"/>
      <c r="B139" s="243" t="s">
        <v>191</v>
      </c>
      <c r="C139" s="82" t="s">
        <v>192</v>
      </c>
      <c r="D139" s="83">
        <v>4400000</v>
      </c>
      <c r="E139" s="83">
        <v>219600</v>
      </c>
      <c r="F139" s="83">
        <v>177600</v>
      </c>
      <c r="G139" s="83">
        <v>400000</v>
      </c>
      <c r="H139" s="84">
        <v>1280400</v>
      </c>
      <c r="I139" s="83"/>
      <c r="J139" s="84">
        <v>1900000</v>
      </c>
      <c r="K139" s="83"/>
      <c r="L139" s="242">
        <v>1000000</v>
      </c>
      <c r="M139" s="242"/>
      <c r="N139" s="242"/>
      <c r="O139" s="241"/>
      <c r="P139" s="38"/>
      <c r="Q139" s="38"/>
      <c r="R139" s="38"/>
      <c r="S139" s="228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1"/>
      <c r="AM139" s="121"/>
      <c r="AN139" s="121"/>
      <c r="AO139" s="121"/>
      <c r="AP139" s="121"/>
      <c r="AQ139" s="121"/>
      <c r="AR139" s="121"/>
      <c r="AS139" s="121"/>
      <c r="AT139" s="121"/>
    </row>
    <row r="140" spans="1:46" s="37" customFormat="1" x14ac:dyDescent="0.2">
      <c r="A140" s="130"/>
      <c r="B140" s="263"/>
      <c r="C140" s="264"/>
      <c r="D140" s="265"/>
      <c r="E140" s="265"/>
      <c r="F140" s="265"/>
      <c r="G140" s="265"/>
      <c r="H140" s="266"/>
      <c r="I140" s="265"/>
      <c r="J140" s="266"/>
      <c r="K140" s="265"/>
      <c r="L140" s="267"/>
      <c r="M140" s="268"/>
      <c r="N140" s="268"/>
      <c r="O140" s="268"/>
      <c r="P140" s="36"/>
      <c r="Q140" s="36"/>
      <c r="R140" s="36"/>
      <c r="S140" s="22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9"/>
      <c r="AM140" s="119"/>
      <c r="AN140" s="119"/>
      <c r="AO140" s="119"/>
      <c r="AP140" s="119"/>
      <c r="AQ140" s="119"/>
      <c r="AR140" s="119"/>
      <c r="AS140" s="119"/>
      <c r="AT140" s="119"/>
    </row>
    <row r="141" spans="1:46" s="39" customFormat="1" x14ac:dyDescent="0.2">
      <c r="A141" s="27"/>
      <c r="B141" s="240" t="s">
        <v>193</v>
      </c>
      <c r="C141" s="82" t="s">
        <v>194</v>
      </c>
      <c r="D141" s="83">
        <v>2100000</v>
      </c>
      <c r="E141" s="83">
        <v>35500</v>
      </c>
      <c r="F141" s="83">
        <v>25500</v>
      </c>
      <c r="G141" s="83">
        <v>770000</v>
      </c>
      <c r="H141" s="84">
        <v>4500</v>
      </c>
      <c r="I141" s="83"/>
      <c r="J141" s="84">
        <v>800000</v>
      </c>
      <c r="K141" s="83"/>
      <c r="L141" s="242">
        <v>1260000</v>
      </c>
      <c r="M141" s="241"/>
      <c r="N141" s="241"/>
      <c r="O141" s="241"/>
      <c r="P141" s="38"/>
      <c r="Q141" s="38"/>
      <c r="R141" s="38"/>
      <c r="S141" s="228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1"/>
      <c r="AM141" s="121"/>
      <c r="AN141" s="121"/>
      <c r="AO141" s="121"/>
      <c r="AP141" s="121"/>
      <c r="AQ141" s="121"/>
      <c r="AR141" s="121"/>
      <c r="AS141" s="121"/>
      <c r="AT141" s="121"/>
    </row>
    <row r="142" spans="1:46" s="37" customFormat="1" x14ac:dyDescent="0.2">
      <c r="A142" s="130"/>
      <c r="B142" s="263"/>
      <c r="C142" s="264"/>
      <c r="D142" s="265"/>
      <c r="E142" s="265"/>
      <c r="F142" s="265"/>
      <c r="G142" s="265"/>
      <c r="H142" s="266"/>
      <c r="I142" s="265"/>
      <c r="J142" s="266"/>
      <c r="K142" s="265"/>
      <c r="L142" s="267"/>
      <c r="M142" s="268"/>
      <c r="N142" s="268"/>
      <c r="O142" s="268"/>
      <c r="P142" s="36"/>
      <c r="Q142" s="36"/>
      <c r="R142" s="36"/>
      <c r="S142" s="22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9"/>
      <c r="AM142" s="119"/>
      <c r="AN142" s="119"/>
      <c r="AO142" s="119"/>
      <c r="AP142" s="119"/>
      <c r="AQ142" s="119"/>
      <c r="AR142" s="119"/>
      <c r="AS142" s="119"/>
      <c r="AT142" s="119"/>
    </row>
    <row r="143" spans="1:46" s="39" customFormat="1" x14ac:dyDescent="0.2">
      <c r="A143" s="27"/>
      <c r="B143" s="240" t="s">
        <v>195</v>
      </c>
      <c r="C143" s="82" t="s">
        <v>196</v>
      </c>
      <c r="D143" s="83">
        <v>1520000</v>
      </c>
      <c r="E143" s="83">
        <v>9000</v>
      </c>
      <c r="F143" s="83">
        <v>0</v>
      </c>
      <c r="G143" s="83">
        <v>80000</v>
      </c>
      <c r="H143" s="84">
        <v>20000</v>
      </c>
      <c r="I143" s="83"/>
      <c r="J143" s="84">
        <v>20000</v>
      </c>
      <c r="K143" s="83"/>
      <c r="L143" s="242">
        <v>60000</v>
      </c>
      <c r="M143" s="242">
        <v>191000</v>
      </c>
      <c r="N143" s="242">
        <v>1220000</v>
      </c>
      <c r="O143" s="242"/>
      <c r="P143" s="38"/>
      <c r="Q143" s="38"/>
      <c r="R143" s="38"/>
      <c r="S143" s="228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1"/>
      <c r="AM143" s="121"/>
      <c r="AN143" s="121"/>
      <c r="AO143" s="121"/>
      <c r="AP143" s="121"/>
      <c r="AQ143" s="121"/>
      <c r="AR143" s="121"/>
      <c r="AS143" s="121"/>
      <c r="AT143" s="121"/>
    </row>
    <row r="144" spans="1:46" s="37" customFormat="1" x14ac:dyDescent="0.2">
      <c r="A144" s="133"/>
      <c r="B144" s="263"/>
      <c r="C144" s="264"/>
      <c r="D144" s="265"/>
      <c r="E144" s="265"/>
      <c r="F144" s="265"/>
      <c r="G144" s="265"/>
      <c r="H144" s="266"/>
      <c r="I144" s="265"/>
      <c r="J144" s="266"/>
      <c r="K144" s="265"/>
      <c r="L144" s="267"/>
      <c r="M144" s="268"/>
      <c r="N144" s="268"/>
      <c r="O144" s="268"/>
      <c r="P144" s="36"/>
      <c r="Q144" s="36"/>
      <c r="R144" s="36"/>
      <c r="S144" s="22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9"/>
      <c r="AM144" s="119"/>
      <c r="AN144" s="119"/>
      <c r="AO144" s="119"/>
      <c r="AP144" s="119"/>
      <c r="AQ144" s="119"/>
      <c r="AR144" s="119"/>
      <c r="AS144" s="119"/>
      <c r="AT144" s="119"/>
    </row>
    <row r="145" spans="1:46" s="39" customFormat="1" x14ac:dyDescent="0.2">
      <c r="A145" s="134"/>
      <c r="B145" s="240" t="s">
        <v>197</v>
      </c>
      <c r="C145" s="82" t="s">
        <v>198</v>
      </c>
      <c r="D145" s="83">
        <v>450000</v>
      </c>
      <c r="E145" s="83">
        <v>82000</v>
      </c>
      <c r="F145" s="83">
        <v>77400</v>
      </c>
      <c r="G145" s="83">
        <v>0</v>
      </c>
      <c r="H145" s="84">
        <v>368000</v>
      </c>
      <c r="I145" s="83"/>
      <c r="J145" s="84">
        <v>0</v>
      </c>
      <c r="K145" s="83"/>
      <c r="L145" s="242"/>
      <c r="M145" s="241"/>
      <c r="N145" s="241"/>
      <c r="O145" s="241"/>
      <c r="P145" s="38"/>
      <c r="Q145" s="38"/>
      <c r="R145" s="38"/>
      <c r="S145" s="228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1"/>
      <c r="AM145" s="121"/>
      <c r="AN145" s="121"/>
      <c r="AO145" s="121"/>
      <c r="AP145" s="121"/>
      <c r="AQ145" s="121"/>
      <c r="AR145" s="121"/>
      <c r="AS145" s="121"/>
      <c r="AT145" s="121"/>
    </row>
    <row r="146" spans="1:46" s="37" customFormat="1" x14ac:dyDescent="0.2">
      <c r="A146" s="133"/>
      <c r="B146" s="263"/>
      <c r="C146" s="264"/>
      <c r="D146" s="265"/>
      <c r="E146" s="265"/>
      <c r="F146" s="265"/>
      <c r="G146" s="265"/>
      <c r="H146" s="266"/>
      <c r="I146" s="265"/>
      <c r="J146" s="266"/>
      <c r="K146" s="265"/>
      <c r="L146" s="267"/>
      <c r="M146" s="268"/>
      <c r="N146" s="268"/>
      <c r="O146" s="268"/>
      <c r="P146" s="36"/>
      <c r="Q146" s="36"/>
      <c r="R146" s="36"/>
      <c r="S146" s="22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9"/>
      <c r="AM146" s="119"/>
      <c r="AN146" s="119"/>
      <c r="AO146" s="119"/>
      <c r="AP146" s="119"/>
      <c r="AQ146" s="119"/>
      <c r="AR146" s="119"/>
      <c r="AS146" s="119"/>
      <c r="AT146" s="119"/>
    </row>
    <row r="147" spans="1:46" s="39" customFormat="1" x14ac:dyDescent="0.2">
      <c r="A147" s="134"/>
      <c r="B147" s="240" t="s">
        <v>199</v>
      </c>
      <c r="C147" s="82" t="s">
        <v>200</v>
      </c>
      <c r="D147" s="83">
        <v>500000</v>
      </c>
      <c r="E147" s="83">
        <v>89600</v>
      </c>
      <c r="F147" s="83">
        <v>84600</v>
      </c>
      <c r="G147" s="83">
        <v>0</v>
      </c>
      <c r="H147" s="84">
        <v>405000</v>
      </c>
      <c r="I147" s="83"/>
      <c r="J147" s="84">
        <v>0</v>
      </c>
      <c r="K147" s="83"/>
      <c r="L147" s="242"/>
      <c r="M147" s="241"/>
      <c r="N147" s="241"/>
      <c r="O147" s="241"/>
      <c r="P147" s="38"/>
      <c r="Q147" s="38"/>
      <c r="R147" s="38"/>
      <c r="S147" s="228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1"/>
      <c r="AM147" s="121"/>
      <c r="AN147" s="121"/>
      <c r="AO147" s="121"/>
      <c r="AP147" s="121"/>
      <c r="AQ147" s="121"/>
      <c r="AR147" s="121"/>
      <c r="AS147" s="121"/>
      <c r="AT147" s="121"/>
    </row>
    <row r="148" spans="1:46" s="37" customFormat="1" x14ac:dyDescent="0.2">
      <c r="A148" s="133"/>
      <c r="B148" s="263"/>
      <c r="C148" s="264"/>
      <c r="D148" s="265"/>
      <c r="E148" s="265"/>
      <c r="F148" s="265"/>
      <c r="G148" s="265"/>
      <c r="H148" s="266"/>
      <c r="I148" s="265"/>
      <c r="J148" s="266"/>
      <c r="K148" s="265"/>
      <c r="L148" s="267"/>
      <c r="M148" s="268"/>
      <c r="N148" s="268"/>
      <c r="O148" s="268"/>
      <c r="P148" s="36"/>
      <c r="Q148" s="36"/>
      <c r="R148" s="36"/>
      <c r="S148" s="22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9"/>
      <c r="AM148" s="119"/>
      <c r="AN148" s="119"/>
      <c r="AO148" s="119"/>
      <c r="AP148" s="119"/>
      <c r="AQ148" s="119"/>
      <c r="AR148" s="119"/>
      <c r="AS148" s="119"/>
      <c r="AT148" s="119"/>
    </row>
    <row r="149" spans="1:46" s="39" customFormat="1" x14ac:dyDescent="0.2">
      <c r="A149" s="134"/>
      <c r="B149" s="240" t="s">
        <v>201</v>
      </c>
      <c r="C149" s="82" t="s">
        <v>202</v>
      </c>
      <c r="D149" s="83">
        <v>2000000</v>
      </c>
      <c r="E149" s="83">
        <v>52000</v>
      </c>
      <c r="F149" s="83">
        <v>39000</v>
      </c>
      <c r="G149" s="83">
        <v>10000</v>
      </c>
      <c r="H149" s="84">
        <v>40000</v>
      </c>
      <c r="I149" s="83"/>
      <c r="J149" s="84">
        <v>400000</v>
      </c>
      <c r="K149" s="83"/>
      <c r="L149" s="242">
        <v>861000</v>
      </c>
      <c r="M149" s="242">
        <v>600000</v>
      </c>
      <c r="N149" s="242"/>
      <c r="O149" s="241"/>
      <c r="P149" s="38"/>
      <c r="Q149" s="38"/>
      <c r="R149" s="38"/>
      <c r="S149" s="228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1"/>
      <c r="AM149" s="121"/>
      <c r="AN149" s="121"/>
      <c r="AO149" s="121"/>
      <c r="AP149" s="121"/>
      <c r="AQ149" s="121"/>
      <c r="AR149" s="121"/>
      <c r="AS149" s="121"/>
      <c r="AT149" s="121"/>
    </row>
    <row r="150" spans="1:46" s="37" customFormat="1" x14ac:dyDescent="0.2">
      <c r="A150" s="133"/>
      <c r="B150" s="263"/>
      <c r="C150" s="264"/>
      <c r="D150" s="265"/>
      <c r="E150" s="265"/>
      <c r="F150" s="265"/>
      <c r="G150" s="265"/>
      <c r="H150" s="266"/>
      <c r="I150" s="265"/>
      <c r="J150" s="266"/>
      <c r="K150" s="265"/>
      <c r="L150" s="267"/>
      <c r="M150" s="268"/>
      <c r="N150" s="268"/>
      <c r="O150" s="268"/>
      <c r="P150" s="36"/>
      <c r="Q150" s="36"/>
      <c r="R150" s="36"/>
      <c r="S150" s="22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9"/>
      <c r="AM150" s="119"/>
      <c r="AN150" s="119"/>
      <c r="AO150" s="119"/>
      <c r="AP150" s="119"/>
      <c r="AQ150" s="119"/>
      <c r="AR150" s="119"/>
      <c r="AS150" s="119"/>
      <c r="AT150" s="119"/>
    </row>
    <row r="151" spans="1:46" s="39" customFormat="1" x14ac:dyDescent="0.2">
      <c r="A151" s="27"/>
      <c r="B151" s="240" t="s">
        <v>203</v>
      </c>
      <c r="C151" s="82" t="s">
        <v>204</v>
      </c>
      <c r="D151" s="83">
        <v>160000</v>
      </c>
      <c r="E151" s="83">
        <v>92000</v>
      </c>
      <c r="F151" s="83">
        <v>9200</v>
      </c>
      <c r="G151" s="83">
        <v>50000</v>
      </c>
      <c r="H151" s="84">
        <v>150800</v>
      </c>
      <c r="I151" s="83"/>
      <c r="J151" s="84">
        <v>0</v>
      </c>
      <c r="K151" s="83"/>
      <c r="L151" s="242"/>
      <c r="M151" s="241"/>
      <c r="N151" s="241"/>
      <c r="O151" s="241"/>
      <c r="P151" s="38"/>
      <c r="Q151" s="38"/>
      <c r="R151" s="38"/>
      <c r="S151" s="228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1"/>
      <c r="AM151" s="121"/>
      <c r="AN151" s="121"/>
      <c r="AO151" s="121"/>
      <c r="AP151" s="121"/>
      <c r="AQ151" s="121"/>
      <c r="AR151" s="121"/>
      <c r="AS151" s="121"/>
      <c r="AT151" s="121"/>
    </row>
    <row r="152" spans="1:46" s="37" customFormat="1" x14ac:dyDescent="0.2">
      <c r="A152" s="130"/>
      <c r="B152" s="263"/>
      <c r="C152" s="264"/>
      <c r="D152" s="265"/>
      <c r="E152" s="265"/>
      <c r="F152" s="265"/>
      <c r="G152" s="265"/>
      <c r="H152" s="266"/>
      <c r="I152" s="265"/>
      <c r="J152" s="266"/>
      <c r="K152" s="265"/>
      <c r="L152" s="267"/>
      <c r="M152" s="268"/>
      <c r="N152" s="268"/>
      <c r="O152" s="268"/>
      <c r="P152" s="36"/>
      <c r="Q152" s="36"/>
      <c r="R152" s="36"/>
      <c r="S152" s="22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9"/>
      <c r="AM152" s="119"/>
      <c r="AN152" s="119"/>
      <c r="AO152" s="119"/>
      <c r="AP152" s="119"/>
      <c r="AQ152" s="119"/>
      <c r="AR152" s="119"/>
      <c r="AS152" s="119"/>
      <c r="AT152" s="119"/>
    </row>
    <row r="153" spans="1:46" s="39" customFormat="1" x14ac:dyDescent="0.2">
      <c r="A153" s="27"/>
      <c r="B153" s="245" t="s">
        <v>205</v>
      </c>
      <c r="C153" s="82" t="s">
        <v>206</v>
      </c>
      <c r="D153" s="83">
        <v>1500000</v>
      </c>
      <c r="E153" s="83">
        <v>10000</v>
      </c>
      <c r="F153" s="83">
        <v>0</v>
      </c>
      <c r="G153" s="83">
        <v>0</v>
      </c>
      <c r="H153" s="84">
        <v>50000</v>
      </c>
      <c r="I153" s="83"/>
      <c r="J153" s="84">
        <v>30000</v>
      </c>
      <c r="K153" s="83"/>
      <c r="L153" s="242">
        <v>0</v>
      </c>
      <c r="M153" s="242">
        <v>710000</v>
      </c>
      <c r="N153" s="242">
        <v>700000</v>
      </c>
      <c r="O153" s="241"/>
      <c r="P153" s="38"/>
      <c r="Q153" s="38"/>
      <c r="R153" s="38"/>
      <c r="S153" s="228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1"/>
      <c r="AM153" s="121"/>
      <c r="AN153" s="121"/>
      <c r="AO153" s="121"/>
      <c r="AP153" s="121"/>
      <c r="AQ153" s="121"/>
      <c r="AR153" s="121"/>
      <c r="AS153" s="121"/>
      <c r="AT153" s="121"/>
    </row>
    <row r="154" spans="1:46" s="37" customFormat="1" x14ac:dyDescent="0.2">
      <c r="A154" s="130"/>
      <c r="B154" s="263"/>
      <c r="C154" s="264"/>
      <c r="D154" s="265"/>
      <c r="E154" s="265"/>
      <c r="F154" s="265"/>
      <c r="G154" s="265"/>
      <c r="H154" s="266"/>
      <c r="I154" s="265"/>
      <c r="J154" s="266"/>
      <c r="K154" s="265"/>
      <c r="L154" s="267"/>
      <c r="M154" s="268"/>
      <c r="N154" s="268"/>
      <c r="O154" s="268"/>
      <c r="P154" s="36"/>
      <c r="Q154" s="36"/>
      <c r="R154" s="36"/>
      <c r="S154" s="22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9"/>
      <c r="AM154" s="119"/>
      <c r="AN154" s="119"/>
      <c r="AO154" s="119"/>
      <c r="AP154" s="119"/>
      <c r="AQ154" s="119"/>
      <c r="AR154" s="119"/>
      <c r="AS154" s="119"/>
      <c r="AT154" s="119"/>
    </row>
    <row r="155" spans="1:46" s="39" customFormat="1" x14ac:dyDescent="0.2">
      <c r="A155" s="27"/>
      <c r="B155" s="240" t="s">
        <v>207</v>
      </c>
      <c r="C155" s="244" t="s">
        <v>208</v>
      </c>
      <c r="D155" s="83">
        <v>1270000</v>
      </c>
      <c r="E155" s="83">
        <v>630000</v>
      </c>
      <c r="F155" s="83">
        <v>0</v>
      </c>
      <c r="G155" s="83">
        <v>100000</v>
      </c>
      <c r="H155" s="84">
        <v>640000</v>
      </c>
      <c r="I155" s="83"/>
      <c r="J155" s="84">
        <v>0</v>
      </c>
      <c r="K155" s="83"/>
      <c r="L155" s="242"/>
      <c r="M155" s="242"/>
      <c r="N155" s="242"/>
      <c r="O155" s="242"/>
      <c r="P155" s="38"/>
      <c r="Q155" s="38"/>
      <c r="R155" s="38"/>
      <c r="S155" s="228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1"/>
      <c r="AM155" s="121"/>
      <c r="AN155" s="121"/>
      <c r="AO155" s="121"/>
      <c r="AP155" s="121"/>
      <c r="AQ155" s="121"/>
      <c r="AR155" s="121"/>
      <c r="AS155" s="121"/>
      <c r="AT155" s="121"/>
    </row>
    <row r="156" spans="1:46" s="37" customFormat="1" x14ac:dyDescent="0.2">
      <c r="A156" s="130"/>
      <c r="B156" s="263"/>
      <c r="C156" s="272"/>
      <c r="D156" s="265"/>
      <c r="E156" s="265"/>
      <c r="F156" s="265"/>
      <c r="G156" s="265"/>
      <c r="H156" s="266"/>
      <c r="I156" s="265"/>
      <c r="J156" s="266"/>
      <c r="K156" s="265"/>
      <c r="L156" s="267"/>
      <c r="M156" s="268"/>
      <c r="N156" s="268"/>
      <c r="O156" s="268"/>
      <c r="P156" s="36"/>
      <c r="Q156" s="36"/>
      <c r="R156" s="36"/>
      <c r="S156" s="22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9"/>
      <c r="AM156" s="119"/>
      <c r="AN156" s="119"/>
      <c r="AO156" s="119"/>
      <c r="AP156" s="119"/>
      <c r="AQ156" s="119"/>
      <c r="AR156" s="119"/>
      <c r="AS156" s="119"/>
      <c r="AT156" s="119"/>
    </row>
    <row r="157" spans="1:46" s="39" customFormat="1" x14ac:dyDescent="0.2">
      <c r="A157" s="27"/>
      <c r="B157" s="240" t="s">
        <v>209</v>
      </c>
      <c r="C157" s="244" t="s">
        <v>210</v>
      </c>
      <c r="D157" s="83">
        <v>1070000</v>
      </c>
      <c r="E157" s="83">
        <v>530000</v>
      </c>
      <c r="F157" s="83">
        <v>8000</v>
      </c>
      <c r="G157" s="83">
        <v>100000</v>
      </c>
      <c r="H157" s="84">
        <v>540000</v>
      </c>
      <c r="I157" s="83"/>
      <c r="J157" s="84">
        <v>0</v>
      </c>
      <c r="K157" s="83"/>
      <c r="L157" s="242"/>
      <c r="M157" s="242"/>
      <c r="N157" s="242"/>
      <c r="O157" s="242"/>
      <c r="P157" s="38"/>
      <c r="Q157" s="38"/>
      <c r="R157" s="38"/>
      <c r="S157" s="228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1"/>
      <c r="AM157" s="121"/>
      <c r="AN157" s="121"/>
      <c r="AO157" s="121"/>
      <c r="AP157" s="121"/>
      <c r="AQ157" s="121"/>
      <c r="AR157" s="121"/>
      <c r="AS157" s="121"/>
      <c r="AT157" s="121"/>
    </row>
    <row r="158" spans="1:46" s="37" customFormat="1" x14ac:dyDescent="0.2">
      <c r="A158" s="130"/>
      <c r="B158" s="263"/>
      <c r="C158" s="272"/>
      <c r="D158" s="265"/>
      <c r="E158" s="265"/>
      <c r="F158" s="265"/>
      <c r="G158" s="265"/>
      <c r="H158" s="266"/>
      <c r="I158" s="265"/>
      <c r="J158" s="266"/>
      <c r="K158" s="265"/>
      <c r="L158" s="267"/>
      <c r="M158" s="268"/>
      <c r="N158" s="268"/>
      <c r="O158" s="268"/>
      <c r="P158" s="36"/>
      <c r="Q158" s="36"/>
      <c r="R158" s="36"/>
      <c r="S158" s="22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9"/>
      <c r="AM158" s="119"/>
      <c r="AN158" s="119"/>
      <c r="AO158" s="119"/>
      <c r="AP158" s="119"/>
      <c r="AQ158" s="119"/>
      <c r="AR158" s="119"/>
      <c r="AS158" s="119"/>
      <c r="AT158" s="119"/>
    </row>
    <row r="159" spans="1:46" s="39" customFormat="1" x14ac:dyDescent="0.2">
      <c r="A159" s="27"/>
      <c r="B159" s="240" t="s">
        <v>211</v>
      </c>
      <c r="C159" s="244" t="s">
        <v>212</v>
      </c>
      <c r="D159" s="83">
        <v>910000</v>
      </c>
      <c r="E159" s="83">
        <v>0</v>
      </c>
      <c r="F159" s="83">
        <v>0</v>
      </c>
      <c r="G159" s="83">
        <v>50000</v>
      </c>
      <c r="H159" s="84">
        <v>0</v>
      </c>
      <c r="I159" s="83"/>
      <c r="J159" s="84">
        <v>910000</v>
      </c>
      <c r="K159" s="83"/>
      <c r="L159" s="242"/>
      <c r="M159" s="242"/>
      <c r="N159" s="242"/>
      <c r="O159" s="242"/>
      <c r="P159" s="38"/>
      <c r="Q159" s="38"/>
      <c r="R159" s="38"/>
      <c r="S159" s="228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1"/>
      <c r="AM159" s="121"/>
      <c r="AN159" s="121"/>
      <c r="AO159" s="121"/>
      <c r="AP159" s="121"/>
      <c r="AQ159" s="121"/>
      <c r="AR159" s="121"/>
      <c r="AS159" s="121"/>
      <c r="AT159" s="121"/>
    </row>
    <row r="160" spans="1:46" s="37" customFormat="1" x14ac:dyDescent="0.2">
      <c r="A160" s="130"/>
      <c r="B160" s="263"/>
      <c r="C160" s="272"/>
      <c r="D160" s="265"/>
      <c r="E160" s="265"/>
      <c r="F160" s="265"/>
      <c r="G160" s="265"/>
      <c r="H160" s="266"/>
      <c r="I160" s="265"/>
      <c r="J160" s="266"/>
      <c r="K160" s="265"/>
      <c r="L160" s="267"/>
      <c r="M160" s="268"/>
      <c r="N160" s="268"/>
      <c r="O160" s="268"/>
      <c r="P160" s="36"/>
      <c r="Q160" s="36"/>
      <c r="R160" s="36"/>
      <c r="S160" s="22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9"/>
      <c r="AM160" s="119"/>
      <c r="AN160" s="119"/>
      <c r="AO160" s="119"/>
      <c r="AP160" s="119"/>
      <c r="AQ160" s="119"/>
      <c r="AR160" s="119"/>
      <c r="AS160" s="119"/>
      <c r="AT160" s="119"/>
    </row>
    <row r="161" spans="1:46" s="39" customFormat="1" x14ac:dyDescent="0.2">
      <c r="A161" s="27"/>
      <c r="B161" s="240" t="s">
        <v>343</v>
      </c>
      <c r="C161" s="244" t="s">
        <v>344</v>
      </c>
      <c r="D161" s="83">
        <v>80000</v>
      </c>
      <c r="E161" s="83">
        <v>40000</v>
      </c>
      <c r="F161" s="83">
        <v>0</v>
      </c>
      <c r="G161" s="83">
        <v>40000</v>
      </c>
      <c r="H161" s="84">
        <v>40000</v>
      </c>
      <c r="I161" s="83"/>
      <c r="J161" s="84"/>
      <c r="K161" s="83"/>
      <c r="L161" s="242"/>
      <c r="M161" s="241"/>
      <c r="N161" s="241"/>
      <c r="O161" s="241"/>
      <c r="P161" s="38"/>
      <c r="Q161" s="38"/>
      <c r="R161" s="38"/>
      <c r="S161" s="228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1"/>
      <c r="AM161" s="121"/>
      <c r="AN161" s="121"/>
      <c r="AO161" s="121"/>
      <c r="AP161" s="121"/>
      <c r="AQ161" s="121"/>
      <c r="AR161" s="121"/>
      <c r="AS161" s="121"/>
      <c r="AT161" s="121"/>
    </row>
    <row r="162" spans="1:46" s="37" customFormat="1" x14ac:dyDescent="0.2">
      <c r="A162" s="130"/>
      <c r="B162" s="263"/>
      <c r="C162" s="272"/>
      <c r="D162" s="265"/>
      <c r="E162" s="265"/>
      <c r="F162" s="265"/>
      <c r="G162" s="265"/>
      <c r="H162" s="266"/>
      <c r="I162" s="265"/>
      <c r="J162" s="266"/>
      <c r="K162" s="265"/>
      <c r="L162" s="267"/>
      <c r="M162" s="268"/>
      <c r="N162" s="268"/>
      <c r="O162" s="268"/>
      <c r="P162" s="36"/>
      <c r="Q162" s="36"/>
      <c r="R162" s="36"/>
      <c r="S162" s="22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9"/>
      <c r="AM162" s="119"/>
      <c r="AN162" s="119"/>
      <c r="AO162" s="119"/>
      <c r="AP162" s="119"/>
      <c r="AQ162" s="119"/>
      <c r="AR162" s="119"/>
      <c r="AS162" s="119"/>
      <c r="AT162" s="119"/>
    </row>
    <row r="163" spans="1:46" s="39" customFormat="1" x14ac:dyDescent="0.2">
      <c r="A163" s="27"/>
      <c r="B163" s="243" t="s">
        <v>434</v>
      </c>
      <c r="C163" s="82" t="s">
        <v>213</v>
      </c>
      <c r="D163" s="83">
        <v>14000000</v>
      </c>
      <c r="E163" s="83">
        <v>0</v>
      </c>
      <c r="F163" s="83">
        <v>0</v>
      </c>
      <c r="G163" s="83">
        <v>20000</v>
      </c>
      <c r="H163" s="84">
        <v>10000</v>
      </c>
      <c r="I163" s="83">
        <v>50000</v>
      </c>
      <c r="J163" s="84">
        <v>50000</v>
      </c>
      <c r="K163" s="83">
        <f>L163+M163+N163</f>
        <v>6280000</v>
      </c>
      <c r="L163" s="242">
        <v>80000</v>
      </c>
      <c r="M163" s="242">
        <v>2200000</v>
      </c>
      <c r="N163" s="242">
        <v>4000000</v>
      </c>
      <c r="O163" s="242">
        <v>7660000</v>
      </c>
      <c r="P163" s="38"/>
      <c r="Q163" s="38"/>
      <c r="R163" s="38"/>
      <c r="S163" s="228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1"/>
      <c r="AM163" s="121"/>
      <c r="AN163" s="121"/>
      <c r="AO163" s="121"/>
      <c r="AP163" s="121"/>
      <c r="AQ163" s="121"/>
      <c r="AR163" s="121"/>
      <c r="AS163" s="121"/>
      <c r="AT163" s="121"/>
    </row>
    <row r="164" spans="1:46" s="37" customFormat="1" x14ac:dyDescent="0.2">
      <c r="A164" s="130"/>
      <c r="B164" s="269"/>
      <c r="C164" s="264"/>
      <c r="D164" s="265"/>
      <c r="E164" s="265"/>
      <c r="F164" s="265"/>
      <c r="G164" s="265"/>
      <c r="H164" s="266"/>
      <c r="I164" s="265"/>
      <c r="J164" s="266"/>
      <c r="K164" s="265"/>
      <c r="L164" s="267"/>
      <c r="M164" s="268"/>
      <c r="N164" s="268"/>
      <c r="O164" s="268"/>
      <c r="P164" s="36"/>
      <c r="Q164" s="36"/>
      <c r="R164" s="36"/>
      <c r="S164" s="22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9"/>
      <c r="AM164" s="119"/>
      <c r="AN164" s="119"/>
      <c r="AO164" s="119"/>
      <c r="AP164" s="119"/>
      <c r="AQ164" s="119"/>
      <c r="AR164" s="119"/>
      <c r="AS164" s="119"/>
      <c r="AT164" s="119"/>
    </row>
    <row r="165" spans="1:46" s="39" customFormat="1" x14ac:dyDescent="0.2">
      <c r="A165" s="27"/>
      <c r="B165" s="243" t="s">
        <v>435</v>
      </c>
      <c r="C165" s="82" t="s">
        <v>214</v>
      </c>
      <c r="D165" s="83">
        <v>870000</v>
      </c>
      <c r="E165" s="83">
        <v>17200</v>
      </c>
      <c r="F165" s="83">
        <v>17200</v>
      </c>
      <c r="G165" s="83">
        <v>5000</v>
      </c>
      <c r="H165" s="84">
        <v>2800</v>
      </c>
      <c r="I165" s="83">
        <v>500000</v>
      </c>
      <c r="J165" s="84">
        <v>500000</v>
      </c>
      <c r="K165" s="83">
        <v>350000</v>
      </c>
      <c r="L165" s="242">
        <v>350000</v>
      </c>
      <c r="M165" s="242"/>
      <c r="N165" s="242"/>
      <c r="O165" s="242"/>
      <c r="P165" s="38"/>
      <c r="Q165" s="38"/>
      <c r="R165" s="38"/>
      <c r="S165" s="228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1"/>
      <c r="AM165" s="121"/>
      <c r="AN165" s="121"/>
      <c r="AO165" s="121"/>
      <c r="AP165" s="121"/>
      <c r="AQ165" s="121"/>
      <c r="AR165" s="121"/>
      <c r="AS165" s="121"/>
      <c r="AT165" s="121"/>
    </row>
    <row r="166" spans="1:46" s="37" customFormat="1" x14ac:dyDescent="0.2">
      <c r="A166" s="130"/>
      <c r="B166" s="269"/>
      <c r="C166" s="264"/>
      <c r="D166" s="265"/>
      <c r="E166" s="265"/>
      <c r="F166" s="265"/>
      <c r="G166" s="265"/>
      <c r="H166" s="266"/>
      <c r="I166" s="265"/>
      <c r="J166" s="266"/>
      <c r="K166" s="265"/>
      <c r="L166" s="267"/>
      <c r="M166" s="268"/>
      <c r="N166" s="268"/>
      <c r="O166" s="268"/>
      <c r="P166" s="36"/>
      <c r="Q166" s="36"/>
      <c r="R166" s="36"/>
      <c r="S166" s="22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9"/>
      <c r="AM166" s="119"/>
      <c r="AN166" s="119"/>
      <c r="AO166" s="119"/>
      <c r="AP166" s="119"/>
      <c r="AQ166" s="119"/>
      <c r="AR166" s="119"/>
      <c r="AS166" s="119"/>
      <c r="AT166" s="119"/>
    </row>
    <row r="167" spans="1:46" s="39" customFormat="1" x14ac:dyDescent="0.2">
      <c r="A167" s="27"/>
      <c r="B167" s="243" t="s">
        <v>436</v>
      </c>
      <c r="C167" s="82" t="s">
        <v>215</v>
      </c>
      <c r="D167" s="83">
        <v>1850000</v>
      </c>
      <c r="E167" s="83">
        <v>0</v>
      </c>
      <c r="F167" s="83">
        <v>0</v>
      </c>
      <c r="G167" s="83">
        <v>20000</v>
      </c>
      <c r="H167" s="84">
        <v>0</v>
      </c>
      <c r="I167" s="83">
        <v>0</v>
      </c>
      <c r="J167" s="84">
        <v>20000</v>
      </c>
      <c r="K167" s="83">
        <f>L167+M167+N167</f>
        <v>1830000</v>
      </c>
      <c r="L167" s="242">
        <v>80000</v>
      </c>
      <c r="M167" s="242">
        <v>750000</v>
      </c>
      <c r="N167" s="242">
        <v>1000000</v>
      </c>
      <c r="O167" s="242"/>
      <c r="P167" s="38"/>
      <c r="Q167" s="38"/>
      <c r="R167" s="38"/>
      <c r="S167" s="228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1"/>
      <c r="AM167" s="121"/>
      <c r="AN167" s="121"/>
      <c r="AO167" s="121"/>
      <c r="AP167" s="121"/>
      <c r="AQ167" s="121"/>
      <c r="AR167" s="121"/>
      <c r="AS167" s="121"/>
      <c r="AT167" s="121"/>
    </row>
    <row r="168" spans="1:46" s="37" customFormat="1" x14ac:dyDescent="0.2">
      <c r="A168" s="133"/>
      <c r="B168" s="269"/>
      <c r="C168" s="264"/>
      <c r="D168" s="265"/>
      <c r="E168" s="265"/>
      <c r="F168" s="265"/>
      <c r="G168" s="265"/>
      <c r="H168" s="266"/>
      <c r="I168" s="265"/>
      <c r="J168" s="266"/>
      <c r="K168" s="265"/>
      <c r="L168" s="267"/>
      <c r="M168" s="268"/>
      <c r="N168" s="268"/>
      <c r="O168" s="268"/>
      <c r="P168" s="36"/>
      <c r="Q168" s="36"/>
      <c r="R168" s="36"/>
      <c r="S168" s="22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9"/>
      <c r="AM168" s="119"/>
      <c r="AN168" s="119"/>
      <c r="AO168" s="119"/>
      <c r="AP168" s="119"/>
      <c r="AQ168" s="119"/>
      <c r="AR168" s="119"/>
      <c r="AS168" s="119"/>
      <c r="AT168" s="119"/>
    </row>
    <row r="169" spans="1:46" s="39" customFormat="1" x14ac:dyDescent="0.2">
      <c r="A169" s="134"/>
      <c r="B169" s="245" t="s">
        <v>216</v>
      </c>
      <c r="C169" s="82" t="s">
        <v>217</v>
      </c>
      <c r="D169" s="83">
        <v>4020000</v>
      </c>
      <c r="E169" s="83">
        <v>1333200</v>
      </c>
      <c r="F169" s="83">
        <v>268200</v>
      </c>
      <c r="G169" s="83">
        <v>540000</v>
      </c>
      <c r="H169" s="84">
        <v>2283600</v>
      </c>
      <c r="I169" s="83"/>
      <c r="J169" s="84">
        <v>803200</v>
      </c>
      <c r="K169" s="83"/>
      <c r="L169" s="242"/>
      <c r="M169" s="241"/>
      <c r="N169" s="241"/>
      <c r="O169" s="241"/>
      <c r="P169" s="38"/>
      <c r="Q169" s="38"/>
      <c r="R169" s="38"/>
      <c r="S169" s="228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1"/>
      <c r="AM169" s="121"/>
      <c r="AN169" s="121"/>
      <c r="AO169" s="121"/>
      <c r="AP169" s="121"/>
      <c r="AQ169" s="121"/>
      <c r="AR169" s="121"/>
      <c r="AS169" s="121"/>
      <c r="AT169" s="121"/>
    </row>
    <row r="170" spans="1:46" s="37" customFormat="1" x14ac:dyDescent="0.2">
      <c r="A170" s="133"/>
      <c r="B170" s="271"/>
      <c r="C170" s="264"/>
      <c r="D170" s="265"/>
      <c r="E170" s="265"/>
      <c r="F170" s="265"/>
      <c r="G170" s="265"/>
      <c r="H170" s="266"/>
      <c r="I170" s="265"/>
      <c r="J170" s="266"/>
      <c r="K170" s="265"/>
      <c r="L170" s="267"/>
      <c r="M170" s="268"/>
      <c r="N170" s="268"/>
      <c r="O170" s="268"/>
      <c r="P170" s="36"/>
      <c r="Q170" s="36"/>
      <c r="R170" s="36"/>
      <c r="S170" s="22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9"/>
      <c r="AM170" s="119"/>
      <c r="AN170" s="119"/>
      <c r="AO170" s="119"/>
      <c r="AP170" s="119"/>
      <c r="AQ170" s="119"/>
      <c r="AR170" s="119"/>
      <c r="AS170" s="119"/>
      <c r="AT170" s="119"/>
    </row>
    <row r="171" spans="1:46" s="291" customFormat="1" x14ac:dyDescent="0.2">
      <c r="A171" s="292"/>
      <c r="B171" s="280" t="s">
        <v>218</v>
      </c>
      <c r="C171" s="294" t="s">
        <v>219</v>
      </c>
      <c r="D171" s="282">
        <v>1100000</v>
      </c>
      <c r="E171" s="283">
        <v>1052000</v>
      </c>
      <c r="F171" s="283">
        <v>552000</v>
      </c>
      <c r="G171" s="283">
        <v>80000</v>
      </c>
      <c r="H171" s="284">
        <v>48000</v>
      </c>
      <c r="I171" s="283"/>
      <c r="J171" s="284">
        <v>0</v>
      </c>
      <c r="K171" s="283"/>
      <c r="L171" s="285"/>
      <c r="M171" s="285"/>
      <c r="N171" s="285"/>
      <c r="O171" s="286"/>
      <c r="P171" s="287"/>
      <c r="Q171" s="287"/>
      <c r="R171" s="287"/>
      <c r="S171" s="288"/>
      <c r="T171" s="289"/>
      <c r="U171" s="289"/>
      <c r="V171" s="289"/>
      <c r="W171" s="289"/>
      <c r="X171" s="289"/>
      <c r="Y171" s="289"/>
      <c r="Z171" s="289"/>
      <c r="AA171" s="289"/>
      <c r="AB171" s="289"/>
      <c r="AC171" s="289"/>
      <c r="AD171" s="289"/>
      <c r="AE171" s="289"/>
      <c r="AF171" s="289"/>
      <c r="AG171" s="289"/>
      <c r="AH171" s="289"/>
      <c r="AI171" s="289"/>
      <c r="AJ171" s="289"/>
      <c r="AK171" s="289"/>
      <c r="AL171" s="290"/>
      <c r="AM171" s="290"/>
      <c r="AN171" s="290"/>
      <c r="AO171" s="290"/>
      <c r="AP171" s="290"/>
      <c r="AQ171" s="290"/>
      <c r="AR171" s="290"/>
      <c r="AS171" s="290"/>
      <c r="AT171" s="290"/>
    </row>
    <row r="172" spans="1:46" s="37" customFormat="1" x14ac:dyDescent="0.2">
      <c r="A172" s="133"/>
      <c r="B172" s="271"/>
      <c r="C172" s="264"/>
      <c r="D172" s="265"/>
      <c r="E172" s="265"/>
      <c r="F172" s="265"/>
      <c r="G172" s="265"/>
      <c r="H172" s="266"/>
      <c r="I172" s="265"/>
      <c r="J172" s="266"/>
      <c r="K172" s="265"/>
      <c r="L172" s="267"/>
      <c r="M172" s="268"/>
      <c r="N172" s="268"/>
      <c r="O172" s="268"/>
      <c r="P172" s="36"/>
      <c r="Q172" s="36"/>
      <c r="R172" s="36"/>
      <c r="S172" s="22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9"/>
      <c r="AM172" s="119"/>
      <c r="AN172" s="119"/>
      <c r="AO172" s="119"/>
      <c r="AP172" s="119"/>
      <c r="AQ172" s="119"/>
      <c r="AR172" s="119"/>
      <c r="AS172" s="119"/>
      <c r="AT172" s="119"/>
    </row>
    <row r="173" spans="1:46" s="39" customFormat="1" x14ac:dyDescent="0.2">
      <c r="A173" s="134"/>
      <c r="B173" s="245" t="s">
        <v>220</v>
      </c>
      <c r="C173" s="82" t="s">
        <v>221</v>
      </c>
      <c r="D173" s="83">
        <v>420000</v>
      </c>
      <c r="E173" s="83">
        <v>13500</v>
      </c>
      <c r="F173" s="83">
        <v>2500</v>
      </c>
      <c r="G173" s="83">
        <v>0</v>
      </c>
      <c r="H173" s="84">
        <v>0</v>
      </c>
      <c r="I173" s="83"/>
      <c r="J173" s="84">
        <v>406500</v>
      </c>
      <c r="K173" s="83"/>
      <c r="L173" s="242"/>
      <c r="M173" s="241"/>
      <c r="N173" s="241"/>
      <c r="O173" s="241"/>
      <c r="P173" s="38"/>
      <c r="Q173" s="38"/>
      <c r="R173" s="38"/>
      <c r="S173" s="228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1"/>
      <c r="AM173" s="121"/>
      <c r="AN173" s="121"/>
      <c r="AO173" s="121"/>
      <c r="AP173" s="121"/>
      <c r="AQ173" s="121"/>
      <c r="AR173" s="121"/>
      <c r="AS173" s="121"/>
      <c r="AT173" s="121"/>
    </row>
    <row r="174" spans="1:46" s="37" customFormat="1" x14ac:dyDescent="0.2">
      <c r="A174" s="133"/>
      <c r="B174" s="273"/>
      <c r="C174" s="272"/>
      <c r="D174" s="265"/>
      <c r="E174" s="265"/>
      <c r="F174" s="265"/>
      <c r="G174" s="265"/>
      <c r="H174" s="266"/>
      <c r="I174" s="265"/>
      <c r="J174" s="266"/>
      <c r="K174" s="265"/>
      <c r="L174" s="267"/>
      <c r="M174" s="268"/>
      <c r="N174" s="268"/>
      <c r="O174" s="268"/>
      <c r="P174" s="36"/>
      <c r="Q174" s="36"/>
      <c r="R174" s="36"/>
      <c r="S174" s="22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9"/>
      <c r="AM174" s="119"/>
      <c r="AN174" s="119"/>
      <c r="AO174" s="119"/>
      <c r="AP174" s="119"/>
      <c r="AQ174" s="119"/>
      <c r="AR174" s="119"/>
      <c r="AS174" s="119"/>
      <c r="AT174" s="119"/>
    </row>
    <row r="175" spans="1:46" s="39" customFormat="1" x14ac:dyDescent="0.2">
      <c r="A175" s="134"/>
      <c r="B175" s="246" t="s">
        <v>222</v>
      </c>
      <c r="C175" s="82" t="s">
        <v>223</v>
      </c>
      <c r="D175" s="83">
        <v>2750000</v>
      </c>
      <c r="E175" s="83">
        <v>20000</v>
      </c>
      <c r="F175" s="83">
        <v>0</v>
      </c>
      <c r="G175" s="83">
        <v>60000</v>
      </c>
      <c r="H175" s="84">
        <v>60000</v>
      </c>
      <c r="I175" s="83">
        <v>700000</v>
      </c>
      <c r="J175" s="84">
        <v>700000</v>
      </c>
      <c r="K175" s="83">
        <f>L175+M175</f>
        <v>1970000</v>
      </c>
      <c r="L175" s="242">
        <v>1600000</v>
      </c>
      <c r="M175" s="242">
        <v>370000</v>
      </c>
      <c r="N175" s="242"/>
      <c r="O175" s="242"/>
      <c r="P175" s="38"/>
      <c r="Q175" s="38"/>
      <c r="R175" s="38"/>
      <c r="S175" s="228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1"/>
      <c r="AM175" s="121"/>
      <c r="AN175" s="121"/>
      <c r="AO175" s="121"/>
      <c r="AP175" s="121"/>
      <c r="AQ175" s="121"/>
      <c r="AR175" s="121"/>
      <c r="AS175" s="121"/>
      <c r="AT175" s="121"/>
    </row>
    <row r="176" spans="1:46" s="37" customFormat="1" x14ac:dyDescent="0.2">
      <c r="A176" s="133"/>
      <c r="B176" s="273"/>
      <c r="C176" s="272"/>
      <c r="D176" s="265"/>
      <c r="E176" s="265"/>
      <c r="F176" s="265"/>
      <c r="G176" s="265"/>
      <c r="H176" s="266"/>
      <c r="I176" s="265"/>
      <c r="J176" s="266"/>
      <c r="K176" s="265"/>
      <c r="L176" s="267"/>
      <c r="M176" s="268"/>
      <c r="N176" s="268"/>
      <c r="O176" s="268"/>
      <c r="P176" s="36"/>
      <c r="Q176" s="36"/>
      <c r="R176" s="36"/>
      <c r="S176" s="22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9"/>
      <c r="AM176" s="119"/>
      <c r="AN176" s="119"/>
      <c r="AO176" s="119"/>
      <c r="AP176" s="119"/>
      <c r="AQ176" s="119"/>
      <c r="AR176" s="119"/>
      <c r="AS176" s="119"/>
      <c r="AT176" s="119"/>
    </row>
    <row r="177" spans="1:46" s="39" customFormat="1" x14ac:dyDescent="0.2">
      <c r="A177" s="134"/>
      <c r="B177" s="245" t="s">
        <v>224</v>
      </c>
      <c r="C177" s="244" t="s">
        <v>225</v>
      </c>
      <c r="D177" s="83">
        <v>150000</v>
      </c>
      <c r="E177" s="83">
        <v>12000</v>
      </c>
      <c r="F177" s="83">
        <v>2000</v>
      </c>
      <c r="G177" s="83">
        <v>0</v>
      </c>
      <c r="H177" s="84">
        <v>138000</v>
      </c>
      <c r="I177" s="83"/>
      <c r="J177" s="84">
        <v>0</v>
      </c>
      <c r="K177" s="83"/>
      <c r="L177" s="242"/>
      <c r="M177" s="241"/>
      <c r="N177" s="241"/>
      <c r="O177" s="241"/>
      <c r="P177" s="38"/>
      <c r="Q177" s="38"/>
      <c r="R177" s="38"/>
      <c r="S177" s="228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1"/>
      <c r="AM177" s="121"/>
      <c r="AN177" s="121"/>
      <c r="AO177" s="121"/>
      <c r="AP177" s="121"/>
      <c r="AQ177" s="121"/>
      <c r="AR177" s="121"/>
      <c r="AS177" s="121"/>
      <c r="AT177" s="121"/>
    </row>
    <row r="178" spans="1:46" s="37" customFormat="1" x14ac:dyDescent="0.2">
      <c r="A178" s="133"/>
      <c r="B178" s="273"/>
      <c r="C178" s="272"/>
      <c r="D178" s="265"/>
      <c r="E178" s="265"/>
      <c r="F178" s="265"/>
      <c r="G178" s="265"/>
      <c r="H178" s="266"/>
      <c r="I178" s="265"/>
      <c r="J178" s="266"/>
      <c r="K178" s="265"/>
      <c r="L178" s="267"/>
      <c r="M178" s="268"/>
      <c r="N178" s="268"/>
      <c r="O178" s="268"/>
      <c r="P178" s="36"/>
      <c r="Q178" s="36"/>
      <c r="R178" s="36"/>
      <c r="S178" s="22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9"/>
      <c r="AM178" s="119"/>
      <c r="AN178" s="119"/>
      <c r="AO178" s="119"/>
      <c r="AP178" s="119"/>
      <c r="AQ178" s="119"/>
      <c r="AR178" s="119"/>
      <c r="AS178" s="119"/>
      <c r="AT178" s="119"/>
    </row>
    <row r="179" spans="1:46" s="39" customFormat="1" x14ac:dyDescent="0.2">
      <c r="A179" s="134"/>
      <c r="B179" s="246" t="s">
        <v>433</v>
      </c>
      <c r="C179" s="244" t="s">
        <v>226</v>
      </c>
      <c r="D179" s="83">
        <v>320000</v>
      </c>
      <c r="E179" s="83">
        <v>21100</v>
      </c>
      <c r="F179" s="83">
        <v>21100</v>
      </c>
      <c r="G179" s="83">
        <v>0</v>
      </c>
      <c r="H179" s="84">
        <v>190000</v>
      </c>
      <c r="I179" s="83"/>
      <c r="J179" s="84">
        <v>108900</v>
      </c>
      <c r="K179" s="83"/>
      <c r="L179" s="242"/>
      <c r="M179" s="241"/>
      <c r="N179" s="241"/>
      <c r="O179" s="241"/>
      <c r="P179" s="38"/>
      <c r="Q179" s="38"/>
      <c r="R179" s="38"/>
      <c r="S179" s="228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1"/>
      <c r="AM179" s="121"/>
      <c r="AN179" s="121"/>
      <c r="AO179" s="121"/>
      <c r="AP179" s="121"/>
      <c r="AQ179" s="121"/>
      <c r="AR179" s="121"/>
      <c r="AS179" s="121"/>
      <c r="AT179" s="121"/>
    </row>
    <row r="180" spans="1:46" s="37" customFormat="1" x14ac:dyDescent="0.2">
      <c r="A180" s="133"/>
      <c r="B180" s="273"/>
      <c r="C180" s="272"/>
      <c r="D180" s="265"/>
      <c r="E180" s="265"/>
      <c r="F180" s="265"/>
      <c r="G180" s="265"/>
      <c r="H180" s="266"/>
      <c r="I180" s="265"/>
      <c r="J180" s="266"/>
      <c r="K180" s="265"/>
      <c r="L180" s="267"/>
      <c r="M180" s="268"/>
      <c r="N180" s="268"/>
      <c r="O180" s="268"/>
      <c r="P180" s="36"/>
      <c r="Q180" s="36"/>
      <c r="R180" s="36"/>
      <c r="S180" s="22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9"/>
      <c r="AM180" s="119"/>
      <c r="AN180" s="119"/>
      <c r="AO180" s="119"/>
      <c r="AP180" s="119"/>
      <c r="AQ180" s="119"/>
      <c r="AR180" s="119"/>
      <c r="AS180" s="119"/>
      <c r="AT180" s="119"/>
    </row>
    <row r="181" spans="1:46" s="39" customFormat="1" x14ac:dyDescent="0.2">
      <c r="A181" s="134"/>
      <c r="B181" s="246" t="s">
        <v>227</v>
      </c>
      <c r="C181" s="82" t="s">
        <v>228</v>
      </c>
      <c r="D181" s="83">
        <v>1500000</v>
      </c>
      <c r="E181" s="83">
        <v>535100</v>
      </c>
      <c r="F181" s="83">
        <v>35100</v>
      </c>
      <c r="G181" s="83">
        <v>200000</v>
      </c>
      <c r="H181" s="84">
        <v>400000</v>
      </c>
      <c r="I181" s="83"/>
      <c r="J181" s="84"/>
      <c r="K181" s="83"/>
      <c r="L181" s="242"/>
      <c r="M181" s="241"/>
      <c r="N181" s="241"/>
      <c r="O181" s="241"/>
      <c r="P181" s="38"/>
      <c r="Q181" s="38"/>
      <c r="R181" s="38"/>
      <c r="S181" s="228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1"/>
      <c r="AM181" s="121"/>
      <c r="AN181" s="121"/>
      <c r="AO181" s="121"/>
      <c r="AP181" s="121"/>
      <c r="AQ181" s="121"/>
      <c r="AR181" s="121"/>
      <c r="AS181" s="121"/>
      <c r="AT181" s="121"/>
    </row>
    <row r="182" spans="1:46" s="37" customFormat="1" x14ac:dyDescent="0.2">
      <c r="A182" s="133"/>
      <c r="B182" s="273"/>
      <c r="C182" s="272"/>
      <c r="D182" s="265"/>
      <c r="E182" s="265"/>
      <c r="F182" s="265"/>
      <c r="G182" s="265"/>
      <c r="H182" s="266"/>
      <c r="I182" s="265"/>
      <c r="J182" s="266"/>
      <c r="K182" s="265"/>
      <c r="L182" s="267"/>
      <c r="M182" s="268"/>
      <c r="N182" s="268"/>
      <c r="O182" s="268"/>
      <c r="P182" s="36"/>
      <c r="Q182" s="36"/>
      <c r="R182" s="36"/>
      <c r="S182" s="22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9"/>
      <c r="AM182" s="119"/>
      <c r="AN182" s="119"/>
      <c r="AO182" s="119"/>
      <c r="AP182" s="119"/>
      <c r="AQ182" s="119"/>
      <c r="AR182" s="119"/>
      <c r="AS182" s="119"/>
      <c r="AT182" s="119"/>
    </row>
    <row r="183" spans="1:46" s="39" customFormat="1" x14ac:dyDescent="0.2">
      <c r="A183" s="134"/>
      <c r="B183" s="245" t="s">
        <v>229</v>
      </c>
      <c r="C183" s="82" t="s">
        <v>230</v>
      </c>
      <c r="D183" s="83">
        <v>2190000</v>
      </c>
      <c r="E183" s="83">
        <v>100000</v>
      </c>
      <c r="F183" s="83">
        <v>81300</v>
      </c>
      <c r="G183" s="83">
        <v>1300000</v>
      </c>
      <c r="H183" s="84">
        <v>1000000</v>
      </c>
      <c r="I183" s="83"/>
      <c r="J183" s="84">
        <v>1090000</v>
      </c>
      <c r="K183" s="83"/>
      <c r="L183" s="242"/>
      <c r="M183" s="241"/>
      <c r="N183" s="241"/>
      <c r="O183" s="241"/>
      <c r="P183" s="38"/>
      <c r="Q183" s="38"/>
      <c r="R183" s="38"/>
      <c r="S183" s="228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1"/>
      <c r="AM183" s="121"/>
      <c r="AN183" s="121"/>
      <c r="AO183" s="121"/>
      <c r="AP183" s="121"/>
      <c r="AQ183" s="121"/>
      <c r="AR183" s="121"/>
      <c r="AS183" s="121"/>
      <c r="AT183" s="121"/>
    </row>
    <row r="184" spans="1:46" s="37" customFormat="1" x14ac:dyDescent="0.2">
      <c r="A184" s="133"/>
      <c r="B184" s="271"/>
      <c r="C184" s="264"/>
      <c r="D184" s="265"/>
      <c r="E184" s="265"/>
      <c r="F184" s="265"/>
      <c r="G184" s="265"/>
      <c r="H184" s="266"/>
      <c r="I184" s="265"/>
      <c r="J184" s="266"/>
      <c r="K184" s="265"/>
      <c r="L184" s="267"/>
      <c r="M184" s="268"/>
      <c r="N184" s="268"/>
      <c r="O184" s="268"/>
      <c r="P184" s="36"/>
      <c r="Q184" s="36"/>
      <c r="R184" s="36"/>
      <c r="S184" s="22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9"/>
      <c r="AM184" s="119"/>
      <c r="AN184" s="119"/>
      <c r="AO184" s="119"/>
      <c r="AP184" s="119"/>
      <c r="AQ184" s="119"/>
      <c r="AR184" s="119"/>
      <c r="AS184" s="119"/>
      <c r="AT184" s="119"/>
    </row>
    <row r="185" spans="1:46" s="39" customFormat="1" x14ac:dyDescent="0.2">
      <c r="A185" s="134"/>
      <c r="B185" s="245" t="s">
        <v>231</v>
      </c>
      <c r="C185" s="82" t="s">
        <v>232</v>
      </c>
      <c r="D185" s="83">
        <v>1720000</v>
      </c>
      <c r="E185" s="83">
        <v>15700</v>
      </c>
      <c r="F185" s="83">
        <v>15700</v>
      </c>
      <c r="G185" s="83">
        <v>10000</v>
      </c>
      <c r="H185" s="84">
        <v>5000</v>
      </c>
      <c r="I185" s="83"/>
      <c r="J185" s="84">
        <v>600000</v>
      </c>
      <c r="K185" s="83"/>
      <c r="L185" s="242">
        <v>1099300</v>
      </c>
      <c r="M185" s="242"/>
      <c r="N185" s="242"/>
      <c r="O185" s="242"/>
      <c r="P185" s="38"/>
      <c r="Q185" s="38"/>
      <c r="R185" s="38"/>
      <c r="S185" s="228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1"/>
      <c r="AM185" s="121"/>
      <c r="AN185" s="121"/>
      <c r="AO185" s="121"/>
      <c r="AP185" s="121"/>
      <c r="AQ185" s="121"/>
      <c r="AR185" s="121"/>
      <c r="AS185" s="121"/>
      <c r="AT185" s="121"/>
    </row>
    <row r="186" spans="1:46" s="37" customFormat="1" x14ac:dyDescent="0.2">
      <c r="A186" s="130"/>
      <c r="B186" s="271"/>
      <c r="C186" s="264"/>
      <c r="D186" s="265"/>
      <c r="E186" s="265"/>
      <c r="F186" s="265"/>
      <c r="G186" s="265"/>
      <c r="H186" s="266"/>
      <c r="I186" s="265"/>
      <c r="J186" s="266"/>
      <c r="K186" s="265"/>
      <c r="L186" s="267"/>
      <c r="M186" s="268"/>
      <c r="N186" s="268"/>
      <c r="O186" s="268"/>
      <c r="P186" s="36"/>
      <c r="Q186" s="36"/>
      <c r="R186" s="36"/>
      <c r="S186" s="22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9"/>
      <c r="AM186" s="119"/>
      <c r="AN186" s="119"/>
      <c r="AO186" s="119"/>
      <c r="AP186" s="119"/>
      <c r="AQ186" s="119"/>
      <c r="AR186" s="119"/>
      <c r="AS186" s="119"/>
      <c r="AT186" s="119"/>
    </row>
    <row r="187" spans="1:46" s="39" customFormat="1" x14ac:dyDescent="0.2">
      <c r="A187" s="27"/>
      <c r="B187" s="245" t="s">
        <v>233</v>
      </c>
      <c r="C187" s="82" t="s">
        <v>234</v>
      </c>
      <c r="D187" s="83">
        <v>750000</v>
      </c>
      <c r="E187" s="83">
        <v>59500</v>
      </c>
      <c r="F187" s="83">
        <v>57500</v>
      </c>
      <c r="G187" s="83">
        <v>0</v>
      </c>
      <c r="H187" s="84">
        <v>12500</v>
      </c>
      <c r="I187" s="83"/>
      <c r="J187" s="84">
        <v>675000</v>
      </c>
      <c r="K187" s="83"/>
      <c r="L187" s="242"/>
      <c r="M187" s="242"/>
      <c r="N187" s="242"/>
      <c r="O187" s="241"/>
      <c r="P187" s="38"/>
      <c r="Q187" s="38"/>
      <c r="R187" s="38"/>
      <c r="S187" s="228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1"/>
      <c r="AM187" s="121"/>
      <c r="AN187" s="121"/>
      <c r="AO187" s="121"/>
      <c r="AP187" s="121"/>
      <c r="AQ187" s="121"/>
      <c r="AR187" s="121"/>
      <c r="AS187" s="121"/>
      <c r="AT187" s="121"/>
    </row>
    <row r="188" spans="1:46" s="37" customFormat="1" x14ac:dyDescent="0.2">
      <c r="A188" s="133"/>
      <c r="B188" s="271"/>
      <c r="C188" s="264"/>
      <c r="D188" s="265"/>
      <c r="E188" s="265"/>
      <c r="F188" s="265"/>
      <c r="G188" s="265"/>
      <c r="H188" s="266"/>
      <c r="I188" s="265"/>
      <c r="J188" s="266"/>
      <c r="K188" s="265"/>
      <c r="L188" s="267"/>
      <c r="M188" s="268"/>
      <c r="N188" s="268"/>
      <c r="O188" s="268"/>
      <c r="P188" s="36"/>
      <c r="Q188" s="36"/>
      <c r="R188" s="36"/>
      <c r="S188" s="22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9"/>
      <c r="AM188" s="119"/>
      <c r="AN188" s="119"/>
      <c r="AO188" s="119"/>
      <c r="AP188" s="119"/>
      <c r="AQ188" s="119"/>
      <c r="AR188" s="119"/>
      <c r="AS188" s="119"/>
      <c r="AT188" s="119"/>
    </row>
    <row r="189" spans="1:46" s="39" customFormat="1" x14ac:dyDescent="0.2">
      <c r="A189" s="134"/>
      <c r="B189" s="245" t="s">
        <v>235</v>
      </c>
      <c r="C189" s="82" t="s">
        <v>236</v>
      </c>
      <c r="D189" s="83">
        <v>1000000</v>
      </c>
      <c r="E189" s="83">
        <v>77600</v>
      </c>
      <c r="F189" s="83">
        <v>67600</v>
      </c>
      <c r="G189" s="83">
        <v>430000</v>
      </c>
      <c r="H189" s="84">
        <v>589400</v>
      </c>
      <c r="I189" s="83"/>
      <c r="J189" s="84">
        <v>333000</v>
      </c>
      <c r="K189" s="83"/>
      <c r="L189" s="242"/>
      <c r="M189" s="241"/>
      <c r="N189" s="241"/>
      <c r="O189" s="241"/>
      <c r="P189" s="38"/>
      <c r="Q189" s="38"/>
      <c r="R189" s="38"/>
      <c r="S189" s="228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1"/>
      <c r="AM189" s="121"/>
      <c r="AN189" s="121"/>
      <c r="AO189" s="121"/>
      <c r="AP189" s="121"/>
      <c r="AQ189" s="121"/>
      <c r="AR189" s="121"/>
      <c r="AS189" s="121"/>
      <c r="AT189" s="121"/>
    </row>
    <row r="190" spans="1:46" s="37" customFormat="1" x14ac:dyDescent="0.2">
      <c r="A190" s="133"/>
      <c r="B190" s="271"/>
      <c r="C190" s="264"/>
      <c r="D190" s="265"/>
      <c r="E190" s="265"/>
      <c r="F190" s="265"/>
      <c r="G190" s="265"/>
      <c r="H190" s="266"/>
      <c r="I190" s="265"/>
      <c r="J190" s="266"/>
      <c r="K190" s="265"/>
      <c r="L190" s="267"/>
      <c r="M190" s="268"/>
      <c r="N190" s="268"/>
      <c r="O190" s="268"/>
      <c r="P190" s="36"/>
      <c r="Q190" s="36"/>
      <c r="R190" s="36"/>
      <c r="S190" s="22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9"/>
      <c r="AM190" s="119"/>
      <c r="AN190" s="119"/>
      <c r="AO190" s="119"/>
      <c r="AP190" s="119"/>
      <c r="AQ190" s="119"/>
      <c r="AR190" s="119"/>
      <c r="AS190" s="119"/>
      <c r="AT190" s="119"/>
    </row>
    <row r="191" spans="1:46" s="39" customFormat="1" x14ac:dyDescent="0.2">
      <c r="A191" s="134"/>
      <c r="B191" s="246" t="s">
        <v>237</v>
      </c>
      <c r="C191" s="82" t="s">
        <v>238</v>
      </c>
      <c r="D191" s="83">
        <v>2800000</v>
      </c>
      <c r="E191" s="83">
        <v>22000</v>
      </c>
      <c r="F191" s="83">
        <v>22000</v>
      </c>
      <c r="G191" s="83">
        <v>40000</v>
      </c>
      <c r="H191" s="84">
        <v>10000</v>
      </c>
      <c r="I191" s="83"/>
      <c r="J191" s="84">
        <v>50000</v>
      </c>
      <c r="K191" s="83"/>
      <c r="L191" s="242">
        <v>10000</v>
      </c>
      <c r="M191" s="242">
        <v>1708000</v>
      </c>
      <c r="N191" s="242">
        <v>1000000</v>
      </c>
      <c r="O191" s="242"/>
      <c r="P191" s="38"/>
      <c r="Q191" s="38"/>
      <c r="R191" s="38"/>
      <c r="S191" s="228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1"/>
      <c r="AM191" s="121"/>
      <c r="AN191" s="121"/>
      <c r="AO191" s="121"/>
      <c r="AP191" s="121"/>
      <c r="AQ191" s="121"/>
      <c r="AR191" s="121"/>
      <c r="AS191" s="121"/>
      <c r="AT191" s="121"/>
    </row>
    <row r="192" spans="1:46" s="37" customFormat="1" x14ac:dyDescent="0.2">
      <c r="A192" s="133"/>
      <c r="B192" s="273"/>
      <c r="C192" s="264"/>
      <c r="D192" s="265"/>
      <c r="E192" s="265"/>
      <c r="F192" s="265"/>
      <c r="G192" s="265"/>
      <c r="H192" s="266"/>
      <c r="I192" s="265"/>
      <c r="J192" s="266"/>
      <c r="K192" s="265"/>
      <c r="L192" s="267"/>
      <c r="M192" s="268"/>
      <c r="N192" s="268"/>
      <c r="O192" s="268"/>
      <c r="P192" s="36"/>
      <c r="Q192" s="36"/>
      <c r="R192" s="36"/>
      <c r="S192" s="22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9"/>
      <c r="AM192" s="119"/>
      <c r="AN192" s="119"/>
      <c r="AO192" s="119"/>
      <c r="AP192" s="119"/>
      <c r="AQ192" s="119"/>
      <c r="AR192" s="119"/>
      <c r="AS192" s="119"/>
      <c r="AT192" s="119"/>
    </row>
    <row r="193" spans="1:46" s="39" customFormat="1" ht="30" x14ac:dyDescent="0.2">
      <c r="A193" s="27"/>
      <c r="B193" s="246" t="s">
        <v>239</v>
      </c>
      <c r="C193" s="244" t="s">
        <v>240</v>
      </c>
      <c r="D193" s="83">
        <v>2400000</v>
      </c>
      <c r="E193" s="83">
        <v>0</v>
      </c>
      <c r="F193" s="83">
        <v>0</v>
      </c>
      <c r="G193" s="83">
        <v>0</v>
      </c>
      <c r="H193" s="84">
        <v>0</v>
      </c>
      <c r="I193" s="83"/>
      <c r="J193" s="84">
        <v>20000</v>
      </c>
      <c r="K193" s="83">
        <f>L193+M193+N193</f>
        <v>2380000</v>
      </c>
      <c r="L193" s="242">
        <v>100000</v>
      </c>
      <c r="M193" s="242">
        <v>1280000</v>
      </c>
      <c r="N193" s="242">
        <v>1000000</v>
      </c>
      <c r="O193" s="241"/>
      <c r="P193" s="38"/>
      <c r="Q193" s="38"/>
      <c r="R193" s="38"/>
      <c r="S193" s="228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1"/>
      <c r="AM193" s="121"/>
      <c r="AN193" s="121"/>
      <c r="AO193" s="121"/>
      <c r="AP193" s="121"/>
      <c r="AQ193" s="121"/>
      <c r="AR193" s="121"/>
      <c r="AS193" s="121"/>
      <c r="AT193" s="121"/>
    </row>
    <row r="194" spans="1:46" s="37" customFormat="1" x14ac:dyDescent="0.2">
      <c r="A194" s="130"/>
      <c r="B194" s="263"/>
      <c r="C194" s="272"/>
      <c r="D194" s="265"/>
      <c r="E194" s="265"/>
      <c r="F194" s="265"/>
      <c r="G194" s="265"/>
      <c r="H194" s="266"/>
      <c r="I194" s="265"/>
      <c r="J194" s="266"/>
      <c r="K194" s="265"/>
      <c r="L194" s="267"/>
      <c r="M194" s="268"/>
      <c r="N194" s="268"/>
      <c r="O194" s="268"/>
      <c r="P194" s="36"/>
      <c r="Q194" s="36"/>
      <c r="R194" s="36"/>
      <c r="S194" s="22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9"/>
      <c r="AM194" s="119"/>
      <c r="AN194" s="119"/>
      <c r="AO194" s="119"/>
      <c r="AP194" s="119"/>
      <c r="AQ194" s="119"/>
      <c r="AR194" s="119"/>
      <c r="AS194" s="119"/>
      <c r="AT194" s="119"/>
    </row>
    <row r="195" spans="1:46" s="39" customFormat="1" x14ac:dyDescent="0.2">
      <c r="A195" s="27"/>
      <c r="B195" s="246" t="s">
        <v>241</v>
      </c>
      <c r="C195" s="244" t="s">
        <v>242</v>
      </c>
      <c r="D195" s="83">
        <v>1300000</v>
      </c>
      <c r="E195" s="83">
        <v>0</v>
      </c>
      <c r="F195" s="83">
        <v>0</v>
      </c>
      <c r="G195" s="83">
        <v>0</v>
      </c>
      <c r="H195" s="84">
        <v>0</v>
      </c>
      <c r="I195" s="83"/>
      <c r="J195" s="84">
        <v>10000</v>
      </c>
      <c r="K195" s="83">
        <f>L195+M195+N195</f>
        <v>1290000</v>
      </c>
      <c r="L195" s="242">
        <v>50000</v>
      </c>
      <c r="M195" s="242">
        <v>20000</v>
      </c>
      <c r="N195" s="242">
        <v>1220000</v>
      </c>
      <c r="O195" s="241"/>
      <c r="P195" s="38"/>
      <c r="Q195" s="38"/>
      <c r="R195" s="38"/>
      <c r="S195" s="228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1"/>
      <c r="AM195" s="121"/>
      <c r="AN195" s="121"/>
      <c r="AO195" s="121"/>
      <c r="AP195" s="121"/>
      <c r="AQ195" s="121"/>
      <c r="AR195" s="121"/>
      <c r="AS195" s="121"/>
      <c r="AT195" s="121"/>
    </row>
    <row r="196" spans="1:46" s="37" customFormat="1" x14ac:dyDescent="0.2">
      <c r="A196" s="130"/>
      <c r="B196" s="271"/>
      <c r="C196" s="264"/>
      <c r="D196" s="265"/>
      <c r="E196" s="265"/>
      <c r="F196" s="265"/>
      <c r="G196" s="265"/>
      <c r="H196" s="266"/>
      <c r="I196" s="265"/>
      <c r="J196" s="266"/>
      <c r="K196" s="265"/>
      <c r="L196" s="267"/>
      <c r="M196" s="268"/>
      <c r="N196" s="268"/>
      <c r="O196" s="268"/>
      <c r="P196" s="36"/>
      <c r="Q196" s="36"/>
      <c r="R196" s="36"/>
      <c r="S196" s="22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9"/>
      <c r="AM196" s="119"/>
      <c r="AN196" s="119"/>
      <c r="AO196" s="119"/>
      <c r="AP196" s="119"/>
      <c r="AQ196" s="119"/>
      <c r="AR196" s="119"/>
      <c r="AS196" s="119"/>
      <c r="AT196" s="119"/>
    </row>
    <row r="197" spans="1:46" s="39" customFormat="1" x14ac:dyDescent="0.2">
      <c r="A197" s="27"/>
      <c r="B197" s="245" t="s">
        <v>243</v>
      </c>
      <c r="C197" s="82" t="s">
        <v>244</v>
      </c>
      <c r="D197" s="83">
        <v>1000000</v>
      </c>
      <c r="E197" s="83">
        <v>867400</v>
      </c>
      <c r="F197" s="83">
        <v>67400</v>
      </c>
      <c r="G197" s="83">
        <v>600000</v>
      </c>
      <c r="H197" s="84">
        <v>132600</v>
      </c>
      <c r="I197" s="83"/>
      <c r="J197" s="84"/>
      <c r="K197" s="83"/>
      <c r="L197" s="242"/>
      <c r="M197" s="241"/>
      <c r="N197" s="241"/>
      <c r="O197" s="241"/>
      <c r="P197" s="38"/>
      <c r="Q197" s="38"/>
      <c r="R197" s="38"/>
      <c r="S197" s="228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1"/>
      <c r="AM197" s="121"/>
      <c r="AN197" s="121"/>
      <c r="AO197" s="121"/>
      <c r="AP197" s="121"/>
      <c r="AQ197" s="121"/>
      <c r="AR197" s="121"/>
      <c r="AS197" s="121"/>
      <c r="AT197" s="121"/>
    </row>
    <row r="198" spans="1:46" s="37" customFormat="1" x14ac:dyDescent="0.2">
      <c r="A198" s="130"/>
      <c r="B198" s="271"/>
      <c r="C198" s="264"/>
      <c r="D198" s="265"/>
      <c r="E198" s="265"/>
      <c r="F198" s="265"/>
      <c r="G198" s="265"/>
      <c r="H198" s="266"/>
      <c r="I198" s="265"/>
      <c r="J198" s="266"/>
      <c r="K198" s="265"/>
      <c r="L198" s="267"/>
      <c r="M198" s="268"/>
      <c r="N198" s="268"/>
      <c r="O198" s="268"/>
      <c r="P198" s="36"/>
      <c r="Q198" s="36"/>
      <c r="R198" s="36"/>
      <c r="S198" s="22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9"/>
      <c r="AM198" s="119"/>
      <c r="AN198" s="119"/>
      <c r="AO198" s="119"/>
      <c r="AP198" s="119"/>
      <c r="AQ198" s="119"/>
      <c r="AR198" s="119"/>
      <c r="AS198" s="119"/>
      <c r="AT198" s="119"/>
    </row>
    <row r="199" spans="1:46" s="39" customFormat="1" x14ac:dyDescent="0.2">
      <c r="A199" s="27"/>
      <c r="B199" s="245" t="s">
        <v>245</v>
      </c>
      <c r="C199" s="82" t="s">
        <v>246</v>
      </c>
      <c r="D199" s="83">
        <v>1600000</v>
      </c>
      <c r="E199" s="83">
        <v>70000</v>
      </c>
      <c r="F199" s="83">
        <v>32400</v>
      </c>
      <c r="G199" s="83">
        <v>20000</v>
      </c>
      <c r="H199" s="84">
        <v>480000</v>
      </c>
      <c r="I199" s="83"/>
      <c r="J199" s="84">
        <v>1050000</v>
      </c>
      <c r="K199" s="83"/>
      <c r="L199" s="242"/>
      <c r="M199" s="242"/>
      <c r="N199" s="242"/>
      <c r="O199" s="241"/>
      <c r="P199" s="38"/>
      <c r="Q199" s="38"/>
      <c r="R199" s="38"/>
      <c r="S199" s="228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1"/>
      <c r="AM199" s="121"/>
      <c r="AN199" s="121"/>
      <c r="AO199" s="121"/>
      <c r="AP199" s="121"/>
      <c r="AQ199" s="121"/>
      <c r="AR199" s="121"/>
      <c r="AS199" s="121"/>
      <c r="AT199" s="121"/>
    </row>
    <row r="200" spans="1:46" s="37" customFormat="1" x14ac:dyDescent="0.2">
      <c r="A200" s="130"/>
      <c r="B200" s="271"/>
      <c r="C200" s="264"/>
      <c r="D200" s="265"/>
      <c r="E200" s="265"/>
      <c r="F200" s="265"/>
      <c r="G200" s="265"/>
      <c r="H200" s="266"/>
      <c r="I200" s="265"/>
      <c r="J200" s="266"/>
      <c r="K200" s="265"/>
      <c r="L200" s="267"/>
      <c r="M200" s="268"/>
      <c r="N200" s="268"/>
      <c r="O200" s="268"/>
      <c r="P200" s="36"/>
      <c r="Q200" s="36"/>
      <c r="R200" s="36"/>
      <c r="S200" s="22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9"/>
      <c r="AM200" s="119"/>
      <c r="AN200" s="119"/>
      <c r="AO200" s="119"/>
      <c r="AP200" s="119"/>
      <c r="AQ200" s="119"/>
      <c r="AR200" s="119"/>
      <c r="AS200" s="119"/>
      <c r="AT200" s="119"/>
    </row>
    <row r="201" spans="1:46" s="39" customFormat="1" x14ac:dyDescent="0.2">
      <c r="A201" s="27"/>
      <c r="B201" s="245" t="s">
        <v>68</v>
      </c>
      <c r="C201" s="82" t="s">
        <v>69</v>
      </c>
      <c r="D201" s="83">
        <v>850000</v>
      </c>
      <c r="E201" s="83">
        <v>30000</v>
      </c>
      <c r="F201" s="83">
        <v>14100</v>
      </c>
      <c r="G201" s="83">
        <v>30000</v>
      </c>
      <c r="H201" s="84">
        <v>820000</v>
      </c>
      <c r="I201" s="83"/>
      <c r="J201" s="84"/>
      <c r="K201" s="83"/>
      <c r="L201" s="242"/>
      <c r="M201" s="242"/>
      <c r="N201" s="242"/>
      <c r="O201" s="241"/>
      <c r="P201" s="38"/>
      <c r="Q201" s="38"/>
      <c r="R201" s="38"/>
      <c r="S201" s="228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1"/>
      <c r="AM201" s="121"/>
      <c r="AN201" s="121"/>
      <c r="AO201" s="121"/>
      <c r="AP201" s="121"/>
      <c r="AQ201" s="121"/>
      <c r="AR201" s="121"/>
      <c r="AS201" s="121"/>
      <c r="AT201" s="121"/>
    </row>
    <row r="202" spans="1:46" s="37" customFormat="1" x14ac:dyDescent="0.2">
      <c r="A202" s="130"/>
      <c r="B202" s="271"/>
      <c r="C202" s="275"/>
      <c r="D202" s="265"/>
      <c r="E202" s="265"/>
      <c r="F202" s="265"/>
      <c r="G202" s="265"/>
      <c r="H202" s="266"/>
      <c r="I202" s="265"/>
      <c r="J202" s="266"/>
      <c r="K202" s="265"/>
      <c r="L202" s="267"/>
      <c r="M202" s="267"/>
      <c r="N202" s="267"/>
      <c r="O202" s="268"/>
      <c r="P202" s="36"/>
      <c r="Q202" s="36"/>
      <c r="R202" s="36"/>
      <c r="S202" s="22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9"/>
      <c r="AM202" s="119"/>
      <c r="AN202" s="119"/>
      <c r="AO202" s="119"/>
      <c r="AP202" s="119"/>
      <c r="AQ202" s="119"/>
      <c r="AR202" s="119"/>
      <c r="AS202" s="119"/>
      <c r="AT202" s="119"/>
    </row>
    <row r="203" spans="1:46" s="39" customFormat="1" x14ac:dyDescent="0.2">
      <c r="A203" s="27"/>
      <c r="B203" s="245" t="s">
        <v>247</v>
      </c>
      <c r="C203" s="179"/>
      <c r="D203" s="83"/>
      <c r="E203" s="83"/>
      <c r="F203" s="83"/>
      <c r="G203" s="83"/>
      <c r="H203" s="84">
        <v>0</v>
      </c>
      <c r="I203" s="83"/>
      <c r="J203" s="84">
        <v>0</v>
      </c>
      <c r="K203" s="83"/>
      <c r="L203" s="235">
        <v>3000000</v>
      </c>
      <c r="M203" s="235">
        <v>3000000</v>
      </c>
      <c r="N203" s="235">
        <v>3000000</v>
      </c>
      <c r="O203" s="241"/>
      <c r="P203" s="38"/>
      <c r="Q203" s="38"/>
      <c r="R203" s="38"/>
      <c r="S203" s="228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1"/>
      <c r="AM203" s="121"/>
      <c r="AN203" s="121"/>
      <c r="AO203" s="121"/>
      <c r="AP203" s="121"/>
      <c r="AQ203" s="121"/>
      <c r="AR203" s="121"/>
      <c r="AS203" s="121"/>
      <c r="AT203" s="121"/>
    </row>
    <row r="204" spans="1:46" s="37" customFormat="1" x14ac:dyDescent="0.2">
      <c r="A204" s="133"/>
      <c r="B204" s="79"/>
      <c r="C204" s="80"/>
      <c r="D204" s="51"/>
      <c r="E204" s="51"/>
      <c r="F204" s="51"/>
      <c r="G204" s="51"/>
      <c r="H204" s="52"/>
      <c r="I204" s="51"/>
      <c r="J204" s="52"/>
      <c r="K204" s="51"/>
      <c r="L204" s="71"/>
      <c r="M204" s="72"/>
      <c r="N204" s="72"/>
      <c r="O204" s="72"/>
      <c r="P204" s="36"/>
      <c r="Q204" s="36"/>
      <c r="R204" s="36"/>
      <c r="S204" s="22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9"/>
      <c r="AM204" s="119"/>
      <c r="AN204" s="119"/>
      <c r="AO204" s="119"/>
      <c r="AP204" s="119"/>
      <c r="AQ204" s="119"/>
      <c r="AR204" s="119"/>
      <c r="AS204" s="119"/>
      <c r="AT204" s="119"/>
    </row>
    <row r="205" spans="1:46" s="3" customFormat="1" x14ac:dyDescent="0.2">
      <c r="A205" s="27"/>
      <c r="B205" s="78"/>
      <c r="D205" s="51"/>
      <c r="E205" s="51"/>
      <c r="F205" s="51"/>
      <c r="G205" s="51"/>
      <c r="H205" s="52"/>
      <c r="I205" s="51"/>
      <c r="J205" s="52"/>
      <c r="K205" s="51"/>
      <c r="L205" s="51"/>
      <c r="M205" s="51"/>
      <c r="N205" s="51"/>
      <c r="O205" s="51"/>
      <c r="P205" s="10"/>
      <c r="Q205" s="7"/>
      <c r="R205" s="6"/>
      <c r="S205" s="228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</row>
    <row r="206" spans="1:46" s="3" customFormat="1" ht="16.5" thickBot="1" x14ac:dyDescent="0.3">
      <c r="A206" s="132"/>
      <c r="B206" s="184" t="s">
        <v>63</v>
      </c>
      <c r="C206" s="318" t="s">
        <v>16</v>
      </c>
      <c r="D206" s="73"/>
      <c r="E206" s="73"/>
      <c r="F206" s="73"/>
      <c r="G206" s="73"/>
      <c r="H206" s="89">
        <f t="shared" ref="H206:R206" si="1">SUM(H70:H205)</f>
        <v>24390600</v>
      </c>
      <c r="I206" s="73">
        <f t="shared" si="1"/>
        <v>1250000</v>
      </c>
      <c r="J206" s="89">
        <f t="shared" si="1"/>
        <v>24387500</v>
      </c>
      <c r="K206" s="73">
        <f>SUM(K70:K205)</f>
        <v>15850000</v>
      </c>
      <c r="L206" s="73">
        <f t="shared" si="1"/>
        <v>18482700</v>
      </c>
      <c r="M206" s="73">
        <f t="shared" si="1"/>
        <v>22471400</v>
      </c>
      <c r="N206" s="73">
        <f t="shared" si="1"/>
        <v>21320100</v>
      </c>
      <c r="O206" s="73">
        <f t="shared" si="1"/>
        <v>9240000</v>
      </c>
      <c r="P206" s="8">
        <f t="shared" si="1"/>
        <v>0</v>
      </c>
      <c r="Q206" s="14">
        <f t="shared" si="1"/>
        <v>0</v>
      </c>
      <c r="R206" s="13">
        <f t="shared" si="1"/>
        <v>0</v>
      </c>
      <c r="S206" s="228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</row>
    <row r="207" spans="1:46" s="39" customFormat="1" ht="57" customHeight="1" thickBot="1" x14ac:dyDescent="0.25">
      <c r="A207" s="137"/>
      <c r="B207" s="369" t="s">
        <v>450</v>
      </c>
      <c r="C207" s="370"/>
      <c r="D207" s="316"/>
      <c r="E207" s="316"/>
      <c r="F207" s="316"/>
      <c r="G207" s="316"/>
      <c r="H207" s="317">
        <f>H206*0.8</f>
        <v>19512480</v>
      </c>
      <c r="I207" s="203">
        <f>I206*0.8</f>
        <v>1000000</v>
      </c>
      <c r="J207" s="317">
        <f>J206*0.8</f>
        <v>19510000</v>
      </c>
      <c r="K207" s="203">
        <f>K206*0.8</f>
        <v>12680000</v>
      </c>
      <c r="L207" s="310"/>
      <c r="M207" s="310"/>
      <c r="N207" s="310"/>
      <c r="O207" s="311"/>
      <c r="P207" s="38"/>
      <c r="Q207" s="38"/>
      <c r="R207" s="38"/>
      <c r="S207" s="228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1"/>
      <c r="AM207" s="121"/>
      <c r="AN207" s="121"/>
      <c r="AO207" s="121"/>
      <c r="AP207" s="121"/>
      <c r="AQ207" s="121"/>
      <c r="AR207" s="121"/>
      <c r="AS207" s="121"/>
      <c r="AT207" s="121"/>
    </row>
    <row r="208" spans="1:46" s="3" customFormat="1" ht="15.75" x14ac:dyDescent="0.2">
      <c r="A208" s="27"/>
      <c r="B208" s="95"/>
      <c r="C208" s="95"/>
      <c r="D208" s="60"/>
      <c r="E208" s="60"/>
      <c r="F208" s="60"/>
      <c r="G208" s="60"/>
      <c r="H208" s="59"/>
      <c r="I208" s="60"/>
      <c r="J208" s="59"/>
      <c r="K208" s="60"/>
      <c r="L208" s="60"/>
      <c r="M208" s="60"/>
      <c r="N208" s="60"/>
      <c r="O208" s="60"/>
      <c r="P208" s="295"/>
      <c r="Q208" s="17"/>
      <c r="R208" s="296"/>
      <c r="S208" s="228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  <c r="AT208" s="124"/>
    </row>
    <row r="209" spans="1:46" s="3" customFormat="1" x14ac:dyDescent="0.2">
      <c r="A209" s="65"/>
      <c r="B209" s="42"/>
      <c r="C209" s="177"/>
      <c r="D209" s="176"/>
      <c r="E209" s="58"/>
      <c r="F209" s="58"/>
      <c r="G209" s="58"/>
      <c r="H209" s="57"/>
      <c r="I209" s="58"/>
      <c r="J209" s="57"/>
      <c r="K209" s="58"/>
      <c r="L209" s="58"/>
      <c r="M209" s="58"/>
      <c r="N209" s="58"/>
      <c r="O209" s="58"/>
      <c r="P209" s="10"/>
      <c r="Q209" s="7"/>
      <c r="R209" s="6"/>
      <c r="S209" s="228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</row>
    <row r="210" spans="1:46" s="3" customFormat="1" ht="15.75" x14ac:dyDescent="0.2">
      <c r="A210" s="27"/>
      <c r="B210" s="247" t="s">
        <v>8</v>
      </c>
      <c r="C210" s="248"/>
      <c r="D210" s="83"/>
      <c r="E210" s="83"/>
      <c r="F210" s="83"/>
      <c r="G210" s="83"/>
      <c r="H210" s="84"/>
      <c r="I210" s="83"/>
      <c r="J210" s="84"/>
      <c r="K210" s="83"/>
      <c r="L210" s="83"/>
      <c r="M210" s="83"/>
      <c r="N210" s="83"/>
      <c r="O210" s="83"/>
      <c r="P210" s="10"/>
      <c r="Q210" s="7"/>
      <c r="R210" s="6"/>
      <c r="S210" s="228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</row>
    <row r="211" spans="1:46" ht="15.75" x14ac:dyDescent="0.2">
      <c r="A211" s="27"/>
      <c r="B211" s="178"/>
      <c r="C211" s="249" t="s">
        <v>6</v>
      </c>
      <c r="D211" s="83"/>
      <c r="E211" s="250"/>
      <c r="F211" s="83"/>
      <c r="G211" s="83"/>
      <c r="H211" s="84"/>
      <c r="I211" s="83"/>
      <c r="J211" s="84"/>
      <c r="K211" s="83"/>
      <c r="L211" s="83"/>
      <c r="M211" s="83"/>
      <c r="N211" s="83"/>
      <c r="O211" s="83"/>
      <c r="P211" s="10"/>
      <c r="Q211" s="7"/>
      <c r="R211" s="6"/>
      <c r="S211" s="228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1:46" s="37" customFormat="1" x14ac:dyDescent="0.2">
      <c r="A212" s="130"/>
      <c r="B212" s="297" t="s">
        <v>70</v>
      </c>
      <c r="C212" s="298" t="s">
        <v>76</v>
      </c>
      <c r="D212" s="283">
        <v>1030000</v>
      </c>
      <c r="E212" s="299">
        <v>570000</v>
      </c>
      <c r="F212" s="283">
        <v>460000</v>
      </c>
      <c r="G212" s="283">
        <v>100000</v>
      </c>
      <c r="H212" s="284">
        <v>5000</v>
      </c>
      <c r="I212" s="283"/>
      <c r="J212" s="284">
        <v>10000</v>
      </c>
      <c r="K212" s="283"/>
      <c r="L212" s="283">
        <v>20000</v>
      </c>
      <c r="M212" s="283">
        <v>20000</v>
      </c>
      <c r="N212" s="283">
        <v>20000</v>
      </c>
      <c r="O212" s="286"/>
      <c r="P212" s="36"/>
      <c r="Q212" s="36"/>
      <c r="R212" s="36"/>
      <c r="S212" s="22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9"/>
      <c r="AM212" s="119"/>
      <c r="AN212" s="119"/>
      <c r="AO212" s="119"/>
      <c r="AP212" s="119"/>
      <c r="AQ212" s="119"/>
      <c r="AR212" s="119"/>
      <c r="AS212" s="119"/>
      <c r="AT212" s="119"/>
    </row>
    <row r="213" spans="1:46" x14ac:dyDescent="0.2">
      <c r="A213" s="27"/>
      <c r="B213" s="297"/>
      <c r="C213" s="298"/>
      <c r="D213" s="283"/>
      <c r="E213" s="299"/>
      <c r="F213" s="283"/>
      <c r="G213" s="283"/>
      <c r="H213" s="284"/>
      <c r="I213" s="283"/>
      <c r="J213" s="284"/>
      <c r="K213" s="283"/>
      <c r="L213" s="283"/>
      <c r="M213" s="283"/>
      <c r="N213" s="283"/>
      <c r="O213" s="283"/>
      <c r="P213" s="10"/>
      <c r="Q213" s="7"/>
      <c r="R213" s="6"/>
      <c r="S213" s="228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1:46" ht="15.75" x14ac:dyDescent="0.2">
      <c r="A214" s="27"/>
      <c r="B214" s="297"/>
      <c r="C214" s="300" t="s">
        <v>24</v>
      </c>
      <c r="D214" s="283"/>
      <c r="E214" s="299"/>
      <c r="F214" s="283"/>
      <c r="G214" s="283"/>
      <c r="H214" s="284"/>
      <c r="I214" s="283"/>
      <c r="J214" s="284"/>
      <c r="K214" s="283"/>
      <c r="L214" s="283"/>
      <c r="M214" s="283"/>
      <c r="N214" s="283"/>
      <c r="O214" s="283"/>
      <c r="P214" s="10"/>
      <c r="Q214" s="7"/>
      <c r="R214" s="6"/>
      <c r="S214" s="228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1:46" s="37" customFormat="1" x14ac:dyDescent="0.2">
      <c r="A215" s="130"/>
      <c r="B215" s="297" t="s">
        <v>28</v>
      </c>
      <c r="C215" s="298" t="s">
        <v>29</v>
      </c>
      <c r="D215" s="283">
        <v>7500000</v>
      </c>
      <c r="E215" s="299">
        <v>6910000</v>
      </c>
      <c r="F215" s="283">
        <v>6130000</v>
      </c>
      <c r="G215" s="283">
        <v>750000</v>
      </c>
      <c r="H215" s="284">
        <v>470000</v>
      </c>
      <c r="I215" s="283"/>
      <c r="J215" s="284">
        <v>120000</v>
      </c>
      <c r="K215" s="283"/>
      <c r="L215" s="285"/>
      <c r="M215" s="285"/>
      <c r="N215" s="285"/>
      <c r="O215" s="286"/>
      <c r="P215" s="36"/>
      <c r="Q215" s="36"/>
      <c r="R215" s="36"/>
      <c r="S215" s="22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9"/>
      <c r="AM215" s="119"/>
      <c r="AN215" s="119"/>
      <c r="AO215" s="119"/>
      <c r="AP215" s="119"/>
      <c r="AQ215" s="119"/>
      <c r="AR215" s="119"/>
      <c r="AS215" s="119"/>
      <c r="AT215" s="119"/>
    </row>
    <row r="216" spans="1:46" s="37" customFormat="1" x14ac:dyDescent="0.2">
      <c r="A216" s="133"/>
      <c r="B216" s="301"/>
      <c r="C216" s="302"/>
      <c r="D216" s="283"/>
      <c r="E216" s="299"/>
      <c r="F216" s="283"/>
      <c r="G216" s="283"/>
      <c r="H216" s="284"/>
      <c r="I216" s="283"/>
      <c r="J216" s="284"/>
      <c r="K216" s="283"/>
      <c r="L216" s="285"/>
      <c r="M216" s="286"/>
      <c r="N216" s="286"/>
      <c r="O216" s="286"/>
      <c r="P216" s="36"/>
      <c r="Q216" s="36"/>
      <c r="R216" s="36"/>
      <c r="S216" s="22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9"/>
      <c r="AM216" s="119"/>
      <c r="AN216" s="119"/>
      <c r="AO216" s="119"/>
      <c r="AP216" s="119"/>
      <c r="AQ216" s="119"/>
      <c r="AR216" s="119"/>
      <c r="AS216" s="119"/>
      <c r="AT216" s="119"/>
    </row>
    <row r="217" spans="1:46" s="37" customFormat="1" x14ac:dyDescent="0.2">
      <c r="A217" s="130"/>
      <c r="B217" s="297" t="s">
        <v>248</v>
      </c>
      <c r="C217" s="298" t="s">
        <v>249</v>
      </c>
      <c r="D217" s="283">
        <v>2860000</v>
      </c>
      <c r="E217" s="299">
        <v>1725000</v>
      </c>
      <c r="F217" s="283">
        <v>870000</v>
      </c>
      <c r="G217" s="283">
        <v>500000</v>
      </c>
      <c r="H217" s="284">
        <v>950000</v>
      </c>
      <c r="I217" s="283"/>
      <c r="J217" s="284">
        <v>185000</v>
      </c>
      <c r="K217" s="283"/>
      <c r="L217" s="285"/>
      <c r="M217" s="285"/>
      <c r="N217" s="285"/>
      <c r="O217" s="286"/>
      <c r="P217" s="36"/>
      <c r="Q217" s="36"/>
      <c r="R217" s="36"/>
      <c r="S217" s="22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9"/>
      <c r="AM217" s="119"/>
      <c r="AN217" s="119"/>
      <c r="AO217" s="119"/>
      <c r="AP217" s="119"/>
      <c r="AQ217" s="119"/>
      <c r="AR217" s="119"/>
      <c r="AS217" s="119"/>
      <c r="AT217" s="119"/>
    </row>
    <row r="218" spans="1:46" s="37" customFormat="1" x14ac:dyDescent="0.2">
      <c r="A218" s="130"/>
      <c r="B218" s="297"/>
      <c r="C218" s="298"/>
      <c r="D218" s="283"/>
      <c r="E218" s="299"/>
      <c r="F218" s="283"/>
      <c r="G218" s="283"/>
      <c r="H218" s="284"/>
      <c r="I218" s="283"/>
      <c r="J218" s="284"/>
      <c r="K218" s="283"/>
      <c r="L218" s="285"/>
      <c r="M218" s="286"/>
      <c r="N218" s="286"/>
      <c r="O218" s="285"/>
      <c r="P218" s="36"/>
      <c r="Q218" s="36"/>
      <c r="R218" s="36"/>
      <c r="S218" s="22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9"/>
      <c r="AM218" s="119"/>
      <c r="AN218" s="119"/>
      <c r="AO218" s="119"/>
      <c r="AP218" s="119"/>
      <c r="AQ218" s="119"/>
      <c r="AR218" s="119"/>
      <c r="AS218" s="119"/>
      <c r="AT218" s="119"/>
    </row>
    <row r="219" spans="1:46" s="37" customFormat="1" x14ac:dyDescent="0.2">
      <c r="A219" s="130"/>
      <c r="B219" s="297" t="s">
        <v>250</v>
      </c>
      <c r="C219" s="298" t="s">
        <v>251</v>
      </c>
      <c r="D219" s="283">
        <v>2250000</v>
      </c>
      <c r="E219" s="299">
        <v>56000</v>
      </c>
      <c r="F219" s="283">
        <v>56000</v>
      </c>
      <c r="G219" s="283">
        <v>700000</v>
      </c>
      <c r="H219" s="284">
        <v>0</v>
      </c>
      <c r="I219" s="283"/>
      <c r="J219" s="284">
        <v>0</v>
      </c>
      <c r="K219" s="283"/>
      <c r="L219" s="285">
        <v>0</v>
      </c>
      <c r="M219" s="285">
        <v>0</v>
      </c>
      <c r="N219" s="285">
        <v>0</v>
      </c>
      <c r="O219" s="285">
        <v>2194000</v>
      </c>
      <c r="P219" s="36"/>
      <c r="Q219" s="36"/>
      <c r="R219" s="36"/>
      <c r="S219" s="22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9"/>
      <c r="AM219" s="119"/>
      <c r="AN219" s="119"/>
      <c r="AO219" s="119"/>
      <c r="AP219" s="119"/>
      <c r="AQ219" s="119"/>
      <c r="AR219" s="119"/>
      <c r="AS219" s="119"/>
      <c r="AT219" s="119"/>
    </row>
    <row r="220" spans="1:46" s="37" customFormat="1" x14ac:dyDescent="0.2">
      <c r="A220" s="130"/>
      <c r="B220" s="297"/>
      <c r="C220" s="298"/>
      <c r="D220" s="283"/>
      <c r="E220" s="299"/>
      <c r="F220" s="283"/>
      <c r="G220" s="283"/>
      <c r="H220" s="284"/>
      <c r="I220" s="283"/>
      <c r="J220" s="284"/>
      <c r="K220" s="283"/>
      <c r="L220" s="285"/>
      <c r="M220" s="286"/>
      <c r="N220" s="286"/>
      <c r="O220" s="286"/>
      <c r="P220" s="36"/>
      <c r="Q220" s="36"/>
      <c r="R220" s="36"/>
      <c r="S220" s="22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9"/>
      <c r="AM220" s="119"/>
      <c r="AN220" s="119"/>
      <c r="AO220" s="119"/>
      <c r="AP220" s="119"/>
      <c r="AQ220" s="119"/>
      <c r="AR220" s="119"/>
      <c r="AS220" s="119"/>
      <c r="AT220" s="119"/>
    </row>
    <row r="221" spans="1:46" s="37" customFormat="1" x14ac:dyDescent="0.2">
      <c r="A221" s="130"/>
      <c r="B221" s="297" t="s">
        <v>252</v>
      </c>
      <c r="C221" s="298" t="s">
        <v>253</v>
      </c>
      <c r="D221" s="283">
        <v>1000000</v>
      </c>
      <c r="E221" s="299">
        <v>27000</v>
      </c>
      <c r="F221" s="283">
        <v>27000</v>
      </c>
      <c r="G221" s="283">
        <v>10000</v>
      </c>
      <c r="H221" s="284">
        <v>0</v>
      </c>
      <c r="I221" s="283"/>
      <c r="J221" s="284">
        <v>20000</v>
      </c>
      <c r="K221" s="283"/>
      <c r="L221" s="285">
        <v>403000</v>
      </c>
      <c r="M221" s="286">
        <v>550000</v>
      </c>
      <c r="N221" s="285"/>
      <c r="O221" s="286"/>
      <c r="P221" s="36"/>
      <c r="Q221" s="36"/>
      <c r="R221" s="36"/>
      <c r="S221" s="22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9"/>
      <c r="AM221" s="119"/>
      <c r="AN221" s="119"/>
      <c r="AO221" s="119"/>
      <c r="AP221" s="119"/>
      <c r="AQ221" s="119"/>
      <c r="AR221" s="119"/>
      <c r="AS221" s="119"/>
      <c r="AT221" s="119"/>
    </row>
    <row r="222" spans="1:46" s="37" customFormat="1" x14ac:dyDescent="0.2">
      <c r="A222" s="130"/>
      <c r="B222" s="297"/>
      <c r="C222" s="298"/>
      <c r="D222" s="283"/>
      <c r="E222" s="299"/>
      <c r="F222" s="283"/>
      <c r="G222" s="283"/>
      <c r="H222" s="284"/>
      <c r="I222" s="283"/>
      <c r="J222" s="284"/>
      <c r="K222" s="283"/>
      <c r="L222" s="285"/>
      <c r="M222" s="286"/>
      <c r="N222" s="286"/>
      <c r="O222" s="286"/>
      <c r="P222" s="36"/>
      <c r="Q222" s="36"/>
      <c r="R222" s="36"/>
      <c r="S222" s="22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9"/>
      <c r="AM222" s="119"/>
      <c r="AN222" s="119"/>
      <c r="AO222" s="119"/>
      <c r="AP222" s="119"/>
      <c r="AQ222" s="119"/>
      <c r="AR222" s="119"/>
      <c r="AS222" s="119"/>
      <c r="AT222" s="119"/>
    </row>
    <row r="223" spans="1:46" s="37" customFormat="1" x14ac:dyDescent="0.2">
      <c r="A223" s="130"/>
      <c r="B223" s="297" t="s">
        <v>254</v>
      </c>
      <c r="C223" s="298" t="s">
        <v>255</v>
      </c>
      <c r="D223" s="283">
        <v>1000000</v>
      </c>
      <c r="E223" s="299">
        <v>270000</v>
      </c>
      <c r="F223" s="283">
        <v>270000</v>
      </c>
      <c r="G223" s="283">
        <v>20000</v>
      </c>
      <c r="H223" s="284">
        <v>0</v>
      </c>
      <c r="I223" s="283"/>
      <c r="J223" s="284">
        <v>20000</v>
      </c>
      <c r="K223" s="283"/>
      <c r="L223" s="285">
        <v>280000</v>
      </c>
      <c r="M223" s="285">
        <v>400000</v>
      </c>
      <c r="N223" s="286">
        <v>30000</v>
      </c>
      <c r="O223" s="286"/>
      <c r="P223" s="36"/>
      <c r="Q223" s="36"/>
      <c r="R223" s="36"/>
      <c r="S223" s="22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9"/>
      <c r="AM223" s="119"/>
      <c r="AN223" s="119"/>
      <c r="AO223" s="119"/>
      <c r="AP223" s="119"/>
      <c r="AQ223" s="119"/>
      <c r="AR223" s="119"/>
      <c r="AS223" s="119"/>
      <c r="AT223" s="119"/>
    </row>
    <row r="224" spans="1:46" s="37" customFormat="1" x14ac:dyDescent="0.2">
      <c r="A224" s="130"/>
      <c r="B224" s="297"/>
      <c r="C224" s="298"/>
      <c r="D224" s="283"/>
      <c r="E224" s="299"/>
      <c r="F224" s="283"/>
      <c r="G224" s="283"/>
      <c r="H224" s="284"/>
      <c r="I224" s="283"/>
      <c r="J224" s="284"/>
      <c r="K224" s="283"/>
      <c r="L224" s="285"/>
      <c r="M224" s="286"/>
      <c r="N224" s="286"/>
      <c r="O224" s="286"/>
      <c r="P224" s="36"/>
      <c r="Q224" s="36"/>
      <c r="R224" s="36"/>
      <c r="S224" s="22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9"/>
      <c r="AM224" s="119"/>
      <c r="AN224" s="119"/>
      <c r="AO224" s="119"/>
      <c r="AP224" s="119"/>
      <c r="AQ224" s="119"/>
      <c r="AR224" s="119"/>
      <c r="AS224" s="119"/>
      <c r="AT224" s="119"/>
    </row>
    <row r="225" spans="1:46" s="37" customFormat="1" x14ac:dyDescent="0.2">
      <c r="A225" s="130"/>
      <c r="B225" s="297" t="s">
        <v>256</v>
      </c>
      <c r="C225" s="298" t="s">
        <v>257</v>
      </c>
      <c r="D225" s="283">
        <v>3000000</v>
      </c>
      <c r="E225" s="299">
        <v>326000</v>
      </c>
      <c r="F225" s="283">
        <v>306000</v>
      </c>
      <c r="G225" s="283">
        <v>400000</v>
      </c>
      <c r="H225" s="284">
        <v>0</v>
      </c>
      <c r="I225" s="283"/>
      <c r="J225" s="284">
        <v>50000</v>
      </c>
      <c r="K225" s="283"/>
      <c r="L225" s="283">
        <v>1000000</v>
      </c>
      <c r="M225" s="283">
        <v>1474000</v>
      </c>
      <c r="N225" s="283">
        <v>150000</v>
      </c>
      <c r="O225" s="286"/>
      <c r="P225" s="36"/>
      <c r="Q225" s="36"/>
      <c r="R225" s="36"/>
      <c r="S225" s="22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9"/>
      <c r="AM225" s="119"/>
      <c r="AN225" s="119"/>
      <c r="AO225" s="119"/>
      <c r="AP225" s="119"/>
      <c r="AQ225" s="119"/>
      <c r="AR225" s="119"/>
      <c r="AS225" s="119"/>
      <c r="AT225" s="119"/>
    </row>
    <row r="226" spans="1:46" s="37" customFormat="1" x14ac:dyDescent="0.2">
      <c r="A226" s="130"/>
      <c r="B226" s="297"/>
      <c r="C226" s="298"/>
      <c r="D226" s="283"/>
      <c r="E226" s="299"/>
      <c r="F226" s="283"/>
      <c r="G226" s="283"/>
      <c r="H226" s="284"/>
      <c r="I226" s="283"/>
      <c r="J226" s="284"/>
      <c r="K226" s="283"/>
      <c r="L226" s="283"/>
      <c r="M226" s="283"/>
      <c r="N226" s="283"/>
      <c r="O226" s="283"/>
      <c r="P226" s="36"/>
      <c r="Q226" s="36"/>
      <c r="R226" s="36"/>
      <c r="S226" s="22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9"/>
      <c r="AM226" s="119"/>
      <c r="AN226" s="119"/>
      <c r="AO226" s="119"/>
      <c r="AP226" s="119"/>
      <c r="AQ226" s="119"/>
      <c r="AR226" s="119"/>
      <c r="AS226" s="119"/>
      <c r="AT226" s="119"/>
    </row>
    <row r="227" spans="1:46" s="37" customFormat="1" ht="15.75" x14ac:dyDescent="0.2">
      <c r="A227" s="130"/>
      <c r="B227" s="297"/>
      <c r="C227" s="300" t="s">
        <v>25</v>
      </c>
      <c r="D227" s="283"/>
      <c r="E227" s="299"/>
      <c r="F227" s="283"/>
      <c r="G227" s="283"/>
      <c r="H227" s="284"/>
      <c r="I227" s="283"/>
      <c r="J227" s="284"/>
      <c r="K227" s="283"/>
      <c r="L227" s="283"/>
      <c r="M227" s="283"/>
      <c r="N227" s="283"/>
      <c r="O227" s="283"/>
      <c r="P227" s="36"/>
      <c r="Q227" s="36"/>
      <c r="R227" s="36"/>
      <c r="S227" s="22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9"/>
      <c r="AM227" s="119"/>
      <c r="AN227" s="119"/>
      <c r="AO227" s="119"/>
      <c r="AP227" s="119"/>
      <c r="AQ227" s="119"/>
      <c r="AR227" s="119"/>
      <c r="AS227" s="119"/>
      <c r="AT227" s="119"/>
    </row>
    <row r="228" spans="1:46" ht="15.75" x14ac:dyDescent="0.2">
      <c r="A228" s="27"/>
      <c r="B228" s="297"/>
      <c r="C228" s="300"/>
      <c r="D228" s="283"/>
      <c r="E228" s="299"/>
      <c r="F228" s="283"/>
      <c r="G228" s="283"/>
      <c r="H228" s="284"/>
      <c r="I228" s="283"/>
      <c r="J228" s="284"/>
      <c r="K228" s="283"/>
      <c r="L228" s="283"/>
      <c r="M228" s="283"/>
      <c r="N228" s="283"/>
      <c r="O228" s="283"/>
      <c r="P228" s="4"/>
      <c r="Q228" s="5"/>
      <c r="R228" s="9"/>
      <c r="S228" s="228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1:46" s="3" customFormat="1" x14ac:dyDescent="0.2">
      <c r="A229" s="27"/>
      <c r="B229" s="297" t="s">
        <v>46</v>
      </c>
      <c r="C229" s="298" t="s">
        <v>47</v>
      </c>
      <c r="D229" s="283">
        <v>1160000</v>
      </c>
      <c r="E229" s="299">
        <v>820000</v>
      </c>
      <c r="F229" s="283">
        <v>420000</v>
      </c>
      <c r="G229" s="283">
        <v>50000</v>
      </c>
      <c r="H229" s="284">
        <v>340000</v>
      </c>
      <c r="I229" s="283"/>
      <c r="J229" s="284">
        <v>0</v>
      </c>
      <c r="K229" s="283"/>
      <c r="L229" s="285"/>
      <c r="M229" s="286"/>
      <c r="N229" s="286"/>
      <c r="O229" s="286"/>
      <c r="P229" s="4"/>
      <c r="Q229" s="5"/>
      <c r="R229" s="9"/>
      <c r="S229" s="228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  <c r="AK229" s="124"/>
      <c r="AL229" s="124"/>
      <c r="AM229" s="124"/>
      <c r="AN229" s="124"/>
      <c r="AO229" s="124"/>
      <c r="AP229" s="124"/>
      <c r="AQ229" s="124"/>
      <c r="AR229" s="124"/>
      <c r="AS229" s="124"/>
      <c r="AT229" s="124"/>
    </row>
    <row r="230" spans="1:46" s="3" customFormat="1" x14ac:dyDescent="0.2">
      <c r="A230" s="27"/>
      <c r="B230" s="297"/>
      <c r="C230" s="298"/>
      <c r="D230" s="283"/>
      <c r="E230" s="299"/>
      <c r="F230" s="283"/>
      <c r="G230" s="283"/>
      <c r="H230" s="284"/>
      <c r="I230" s="283"/>
      <c r="J230" s="284"/>
      <c r="K230" s="283"/>
      <c r="L230" s="285"/>
      <c r="M230" s="286"/>
      <c r="N230" s="286"/>
      <c r="O230" s="286"/>
      <c r="P230" s="4"/>
      <c r="Q230" s="5"/>
      <c r="R230" s="9"/>
      <c r="S230" s="228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</row>
    <row r="231" spans="1:46" s="37" customFormat="1" x14ac:dyDescent="0.2">
      <c r="A231" s="130"/>
      <c r="B231" s="297" t="s">
        <v>258</v>
      </c>
      <c r="C231" s="298" t="s">
        <v>259</v>
      </c>
      <c r="D231" s="283">
        <v>4800000</v>
      </c>
      <c r="E231" s="299">
        <v>1370000</v>
      </c>
      <c r="F231" s="283">
        <v>1350000</v>
      </c>
      <c r="G231" s="283">
        <v>100000</v>
      </c>
      <c r="H231" s="284">
        <v>80000</v>
      </c>
      <c r="I231" s="283"/>
      <c r="J231" s="284">
        <v>600000</v>
      </c>
      <c r="K231" s="283"/>
      <c r="L231" s="285">
        <v>1500000</v>
      </c>
      <c r="M231" s="285">
        <v>1220000</v>
      </c>
      <c r="N231" s="286">
        <v>30000</v>
      </c>
      <c r="O231" s="285"/>
      <c r="P231" s="36"/>
      <c r="Q231" s="36"/>
      <c r="R231" s="36"/>
      <c r="S231" s="22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9"/>
      <c r="AM231" s="119"/>
      <c r="AN231" s="119"/>
      <c r="AO231" s="119"/>
      <c r="AP231" s="119"/>
      <c r="AQ231" s="119"/>
      <c r="AR231" s="119"/>
      <c r="AS231" s="119"/>
      <c r="AT231" s="119"/>
    </row>
    <row r="232" spans="1:46" s="37" customFormat="1" x14ac:dyDescent="0.2">
      <c r="A232" s="130"/>
      <c r="B232" s="297"/>
      <c r="C232" s="298"/>
      <c r="D232" s="283"/>
      <c r="E232" s="299"/>
      <c r="F232" s="283"/>
      <c r="G232" s="283"/>
      <c r="H232" s="284"/>
      <c r="I232" s="283"/>
      <c r="J232" s="284"/>
      <c r="K232" s="283"/>
      <c r="L232" s="285"/>
      <c r="M232" s="286"/>
      <c r="N232" s="286"/>
      <c r="O232" s="286"/>
      <c r="P232" s="36"/>
      <c r="Q232" s="36"/>
      <c r="R232" s="36"/>
      <c r="S232" s="22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9"/>
      <c r="AM232" s="119"/>
      <c r="AN232" s="119"/>
      <c r="AO232" s="119"/>
      <c r="AP232" s="119"/>
      <c r="AQ232" s="119"/>
      <c r="AR232" s="119"/>
      <c r="AS232" s="119"/>
      <c r="AT232" s="119"/>
    </row>
    <row r="233" spans="1:46" s="37" customFormat="1" x14ac:dyDescent="0.2">
      <c r="A233" s="130"/>
      <c r="B233" s="297" t="s">
        <v>260</v>
      </c>
      <c r="C233" s="298" t="s">
        <v>261</v>
      </c>
      <c r="D233" s="283">
        <v>550000</v>
      </c>
      <c r="E233" s="299">
        <v>112000</v>
      </c>
      <c r="F233" s="283">
        <v>92000</v>
      </c>
      <c r="G233" s="283">
        <v>100000</v>
      </c>
      <c r="H233" s="284">
        <v>438000</v>
      </c>
      <c r="I233" s="283"/>
      <c r="J233" s="284">
        <v>0</v>
      </c>
      <c r="K233" s="283"/>
      <c r="L233" s="285"/>
      <c r="M233" s="286"/>
      <c r="N233" s="286"/>
      <c r="O233" s="286"/>
      <c r="P233" s="36"/>
      <c r="Q233" s="36"/>
      <c r="R233" s="36"/>
      <c r="S233" s="22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9"/>
      <c r="AM233" s="119"/>
      <c r="AN233" s="119"/>
      <c r="AO233" s="119"/>
      <c r="AP233" s="119"/>
      <c r="AQ233" s="119"/>
      <c r="AR233" s="119"/>
      <c r="AS233" s="119"/>
      <c r="AT233" s="119"/>
    </row>
    <row r="234" spans="1:46" s="37" customFormat="1" x14ac:dyDescent="0.2">
      <c r="A234" s="130"/>
      <c r="B234" s="301"/>
      <c r="C234" s="302"/>
      <c r="D234" s="283"/>
      <c r="E234" s="299"/>
      <c r="F234" s="283"/>
      <c r="G234" s="283"/>
      <c r="H234" s="284"/>
      <c r="I234" s="283"/>
      <c r="J234" s="284"/>
      <c r="K234" s="283"/>
      <c r="L234" s="285"/>
      <c r="M234" s="286"/>
      <c r="N234" s="286"/>
      <c r="O234" s="286"/>
      <c r="P234" s="36"/>
      <c r="Q234" s="36"/>
      <c r="R234" s="36"/>
      <c r="S234" s="22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9"/>
      <c r="AM234" s="119"/>
      <c r="AN234" s="119"/>
      <c r="AO234" s="119"/>
      <c r="AP234" s="119"/>
      <c r="AQ234" s="119"/>
      <c r="AR234" s="119"/>
      <c r="AS234" s="119"/>
      <c r="AT234" s="119"/>
    </row>
    <row r="235" spans="1:46" s="37" customFormat="1" x14ac:dyDescent="0.2">
      <c r="A235" s="130"/>
      <c r="B235" s="297" t="s">
        <v>262</v>
      </c>
      <c r="C235" s="298" t="s">
        <v>263</v>
      </c>
      <c r="D235" s="283">
        <v>3000000</v>
      </c>
      <c r="E235" s="299">
        <v>330000</v>
      </c>
      <c r="F235" s="283">
        <v>300000</v>
      </c>
      <c r="G235" s="283">
        <v>100000</v>
      </c>
      <c r="H235" s="284">
        <v>80000</v>
      </c>
      <c r="I235" s="283"/>
      <c r="J235" s="284">
        <v>600000</v>
      </c>
      <c r="K235" s="283"/>
      <c r="L235" s="285">
        <v>1190000</v>
      </c>
      <c r="M235" s="285">
        <v>800000</v>
      </c>
      <c r="N235" s="285"/>
      <c r="O235" s="285"/>
      <c r="P235" s="36"/>
      <c r="Q235" s="36"/>
      <c r="R235" s="36"/>
      <c r="S235" s="22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9"/>
      <c r="AM235" s="119"/>
      <c r="AN235" s="119"/>
      <c r="AO235" s="119"/>
      <c r="AP235" s="119"/>
      <c r="AQ235" s="119"/>
      <c r="AR235" s="119"/>
      <c r="AS235" s="119"/>
      <c r="AT235" s="119"/>
    </row>
    <row r="236" spans="1:46" s="37" customFormat="1" x14ac:dyDescent="0.2">
      <c r="A236" s="133"/>
      <c r="B236" s="297"/>
      <c r="C236" s="298"/>
      <c r="D236" s="283"/>
      <c r="E236" s="299"/>
      <c r="F236" s="283"/>
      <c r="G236" s="283"/>
      <c r="H236" s="284"/>
      <c r="I236" s="283"/>
      <c r="J236" s="284"/>
      <c r="K236" s="283"/>
      <c r="L236" s="285"/>
      <c r="M236" s="286"/>
      <c r="N236" s="286"/>
      <c r="O236" s="286"/>
      <c r="P236" s="36"/>
      <c r="Q236" s="36"/>
      <c r="R236" s="36"/>
      <c r="S236" s="22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9"/>
      <c r="AM236" s="119"/>
      <c r="AN236" s="119"/>
      <c r="AO236" s="119"/>
      <c r="AP236" s="119"/>
      <c r="AQ236" s="119"/>
      <c r="AR236" s="119"/>
      <c r="AS236" s="119"/>
      <c r="AT236" s="119"/>
    </row>
    <row r="237" spans="1:46" s="37" customFormat="1" x14ac:dyDescent="0.2">
      <c r="A237" s="130"/>
      <c r="B237" s="297" t="s">
        <v>264</v>
      </c>
      <c r="C237" s="298" t="s">
        <v>265</v>
      </c>
      <c r="D237" s="283">
        <v>800000</v>
      </c>
      <c r="E237" s="299">
        <v>53000</v>
      </c>
      <c r="F237" s="283">
        <v>23000</v>
      </c>
      <c r="G237" s="283">
        <v>50000</v>
      </c>
      <c r="H237" s="284">
        <v>200000</v>
      </c>
      <c r="I237" s="283"/>
      <c r="J237" s="284">
        <v>200000</v>
      </c>
      <c r="K237" s="283"/>
      <c r="L237" s="285">
        <v>347000</v>
      </c>
      <c r="M237" s="285"/>
      <c r="N237" s="285"/>
      <c r="O237" s="286"/>
      <c r="P237" s="36"/>
      <c r="Q237" s="36"/>
      <c r="R237" s="36"/>
      <c r="S237" s="22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9"/>
      <c r="AM237" s="119"/>
      <c r="AN237" s="119"/>
      <c r="AO237" s="119"/>
      <c r="AP237" s="119"/>
      <c r="AQ237" s="119"/>
      <c r="AR237" s="119"/>
      <c r="AS237" s="119"/>
      <c r="AT237" s="119"/>
    </row>
    <row r="238" spans="1:46" s="37" customFormat="1" x14ac:dyDescent="0.2">
      <c r="A238" s="130"/>
      <c r="B238" s="297"/>
      <c r="C238" s="298"/>
      <c r="D238" s="283"/>
      <c r="E238" s="299"/>
      <c r="F238" s="283"/>
      <c r="G238" s="283"/>
      <c r="H238" s="284"/>
      <c r="I238" s="283"/>
      <c r="J238" s="284"/>
      <c r="K238" s="283"/>
      <c r="L238" s="285"/>
      <c r="M238" s="286"/>
      <c r="N238" s="286"/>
      <c r="O238" s="286"/>
      <c r="P238" s="36"/>
      <c r="Q238" s="36"/>
      <c r="R238" s="36"/>
      <c r="S238" s="22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9"/>
      <c r="AM238" s="119"/>
      <c r="AN238" s="119"/>
      <c r="AO238" s="119"/>
      <c r="AP238" s="119"/>
      <c r="AQ238" s="119"/>
      <c r="AR238" s="119"/>
      <c r="AS238" s="119"/>
      <c r="AT238" s="119"/>
    </row>
    <row r="239" spans="1:46" s="37" customFormat="1" x14ac:dyDescent="0.2">
      <c r="A239" s="130"/>
      <c r="B239" s="297" t="s">
        <v>266</v>
      </c>
      <c r="C239" s="298" t="s">
        <v>267</v>
      </c>
      <c r="D239" s="283">
        <v>4600000</v>
      </c>
      <c r="E239" s="299">
        <v>2098200</v>
      </c>
      <c r="F239" s="283">
        <v>930000</v>
      </c>
      <c r="G239" s="283">
        <v>600000</v>
      </c>
      <c r="H239" s="284">
        <v>2431800</v>
      </c>
      <c r="I239" s="283"/>
      <c r="J239" s="284">
        <v>70000</v>
      </c>
      <c r="K239" s="283"/>
      <c r="L239" s="285"/>
      <c r="M239" s="285"/>
      <c r="N239" s="285"/>
      <c r="O239" s="285"/>
      <c r="P239" s="36"/>
      <c r="Q239" s="36"/>
      <c r="R239" s="36"/>
      <c r="S239" s="22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9"/>
      <c r="AM239" s="119"/>
      <c r="AN239" s="119"/>
      <c r="AO239" s="119"/>
      <c r="AP239" s="119"/>
      <c r="AQ239" s="119"/>
      <c r="AR239" s="119"/>
      <c r="AS239" s="119"/>
      <c r="AT239" s="119"/>
    </row>
    <row r="240" spans="1:46" s="37" customFormat="1" x14ac:dyDescent="0.2">
      <c r="A240" s="130"/>
      <c r="B240" s="297"/>
      <c r="C240" s="298"/>
      <c r="D240" s="283"/>
      <c r="E240" s="299"/>
      <c r="F240" s="283"/>
      <c r="G240" s="283"/>
      <c r="H240" s="284"/>
      <c r="I240" s="283"/>
      <c r="J240" s="284"/>
      <c r="K240" s="283"/>
      <c r="L240" s="285"/>
      <c r="M240" s="286"/>
      <c r="N240" s="286"/>
      <c r="O240" s="286"/>
      <c r="P240" s="36"/>
      <c r="Q240" s="36"/>
      <c r="R240" s="36"/>
      <c r="S240" s="22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9"/>
      <c r="AM240" s="119"/>
      <c r="AN240" s="119"/>
      <c r="AO240" s="119"/>
      <c r="AP240" s="119"/>
      <c r="AQ240" s="119"/>
      <c r="AR240" s="119"/>
      <c r="AS240" s="119"/>
      <c r="AT240" s="119"/>
    </row>
    <row r="241" spans="1:46" s="37" customFormat="1" x14ac:dyDescent="0.2">
      <c r="A241" s="130"/>
      <c r="B241" s="297" t="s">
        <v>268</v>
      </c>
      <c r="C241" s="298" t="s">
        <v>269</v>
      </c>
      <c r="D241" s="283">
        <v>300000</v>
      </c>
      <c r="E241" s="299">
        <v>0</v>
      </c>
      <c r="F241" s="283">
        <v>0</v>
      </c>
      <c r="G241" s="283">
        <v>180000</v>
      </c>
      <c r="H241" s="284">
        <v>0</v>
      </c>
      <c r="I241" s="283"/>
      <c r="J241" s="284">
        <v>0</v>
      </c>
      <c r="K241" s="283">
        <f>L241+M241+N241</f>
        <v>300000</v>
      </c>
      <c r="L241" s="285">
        <v>50000</v>
      </c>
      <c r="M241" s="285">
        <v>200000</v>
      </c>
      <c r="N241" s="285">
        <v>50000</v>
      </c>
      <c r="O241" s="286"/>
      <c r="P241" s="36"/>
      <c r="Q241" s="36"/>
      <c r="R241" s="36"/>
      <c r="S241" s="22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9"/>
      <c r="AM241" s="119"/>
      <c r="AN241" s="119"/>
      <c r="AO241" s="119"/>
      <c r="AP241" s="119"/>
      <c r="AQ241" s="119"/>
      <c r="AR241" s="119"/>
      <c r="AS241" s="119"/>
      <c r="AT241" s="119"/>
    </row>
    <row r="242" spans="1:46" s="37" customFormat="1" x14ac:dyDescent="0.2">
      <c r="A242" s="130"/>
      <c r="B242" s="297"/>
      <c r="C242" s="298"/>
      <c r="D242" s="283"/>
      <c r="E242" s="299"/>
      <c r="F242" s="283"/>
      <c r="G242" s="283"/>
      <c r="H242" s="284"/>
      <c r="I242" s="283"/>
      <c r="J242" s="284"/>
      <c r="K242" s="283"/>
      <c r="L242" s="285"/>
      <c r="M242" s="286"/>
      <c r="N242" s="286"/>
      <c r="O242" s="286"/>
      <c r="P242" s="36"/>
      <c r="Q242" s="36"/>
      <c r="R242" s="36"/>
      <c r="S242" s="22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9"/>
      <c r="AM242" s="119"/>
      <c r="AN242" s="119"/>
      <c r="AO242" s="119"/>
      <c r="AP242" s="119"/>
      <c r="AQ242" s="119"/>
      <c r="AR242" s="119"/>
      <c r="AS242" s="119"/>
      <c r="AT242" s="119"/>
    </row>
    <row r="243" spans="1:46" s="37" customFormat="1" x14ac:dyDescent="0.2">
      <c r="A243" s="130"/>
      <c r="B243" s="297" t="s">
        <v>270</v>
      </c>
      <c r="C243" s="298" t="s">
        <v>271</v>
      </c>
      <c r="D243" s="283">
        <v>2080000</v>
      </c>
      <c r="E243" s="299">
        <v>186000</v>
      </c>
      <c r="F243" s="283">
        <v>66000</v>
      </c>
      <c r="G243" s="283">
        <v>200000</v>
      </c>
      <c r="H243" s="284">
        <v>200000</v>
      </c>
      <c r="I243" s="283"/>
      <c r="J243" s="284">
        <v>750000</v>
      </c>
      <c r="K243" s="283"/>
      <c r="L243" s="285">
        <v>944000</v>
      </c>
      <c r="M243" s="286"/>
      <c r="N243" s="286"/>
      <c r="O243" s="286"/>
      <c r="P243" s="36"/>
      <c r="Q243" s="36"/>
      <c r="R243" s="36"/>
      <c r="S243" s="22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9"/>
      <c r="AM243" s="119"/>
      <c r="AN243" s="119"/>
      <c r="AO243" s="119"/>
      <c r="AP243" s="119"/>
      <c r="AQ243" s="119"/>
      <c r="AR243" s="119"/>
      <c r="AS243" s="119"/>
      <c r="AT243" s="119"/>
    </row>
    <row r="244" spans="1:46" s="37" customFormat="1" x14ac:dyDescent="0.2">
      <c r="A244" s="130"/>
      <c r="B244" s="297"/>
      <c r="C244" s="298"/>
      <c r="D244" s="283"/>
      <c r="E244" s="299"/>
      <c r="F244" s="283"/>
      <c r="G244" s="283"/>
      <c r="H244" s="284"/>
      <c r="I244" s="283"/>
      <c r="J244" s="284"/>
      <c r="K244" s="283"/>
      <c r="L244" s="285"/>
      <c r="M244" s="286"/>
      <c r="N244" s="286"/>
      <c r="O244" s="286"/>
      <c r="P244" s="36"/>
      <c r="Q244" s="36"/>
      <c r="R244" s="36"/>
      <c r="S244" s="22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9"/>
      <c r="AM244" s="119"/>
      <c r="AN244" s="119"/>
      <c r="AO244" s="119"/>
      <c r="AP244" s="119"/>
      <c r="AQ244" s="119"/>
      <c r="AR244" s="119"/>
      <c r="AS244" s="119"/>
      <c r="AT244" s="119"/>
    </row>
    <row r="245" spans="1:46" s="37" customFormat="1" x14ac:dyDescent="0.2">
      <c r="A245" s="130"/>
      <c r="B245" s="303" t="s">
        <v>272</v>
      </c>
      <c r="C245" s="304" t="s">
        <v>273</v>
      </c>
      <c r="D245" s="283">
        <v>200000</v>
      </c>
      <c r="E245" s="299">
        <v>45000</v>
      </c>
      <c r="F245" s="283">
        <v>37400</v>
      </c>
      <c r="G245" s="283">
        <v>65000</v>
      </c>
      <c r="H245" s="284">
        <v>0</v>
      </c>
      <c r="I245" s="283"/>
      <c r="J245" s="284">
        <v>0</v>
      </c>
      <c r="K245" s="283"/>
      <c r="L245" s="285">
        <v>50000</v>
      </c>
      <c r="M245" s="285">
        <v>100000</v>
      </c>
      <c r="N245" s="285">
        <v>5000</v>
      </c>
      <c r="O245" s="286"/>
      <c r="P245" s="36"/>
      <c r="Q245" s="36"/>
      <c r="R245" s="36"/>
      <c r="S245" s="22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9"/>
      <c r="AM245" s="119"/>
      <c r="AN245" s="119"/>
      <c r="AO245" s="119"/>
      <c r="AP245" s="119"/>
      <c r="AQ245" s="119"/>
      <c r="AR245" s="119"/>
      <c r="AS245" s="119"/>
      <c r="AT245" s="119"/>
    </row>
    <row r="246" spans="1:46" s="37" customFormat="1" x14ac:dyDescent="0.2">
      <c r="A246" s="130"/>
      <c r="B246" s="303"/>
      <c r="C246" s="304"/>
      <c r="D246" s="283"/>
      <c r="E246" s="299"/>
      <c r="F246" s="283"/>
      <c r="G246" s="283"/>
      <c r="H246" s="284"/>
      <c r="I246" s="283"/>
      <c r="J246" s="284"/>
      <c r="K246" s="283"/>
      <c r="L246" s="285"/>
      <c r="M246" s="286"/>
      <c r="N246" s="286"/>
      <c r="O246" s="286"/>
      <c r="P246" s="36"/>
      <c r="Q246" s="36"/>
      <c r="R246" s="36"/>
      <c r="S246" s="22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9"/>
      <c r="AM246" s="119"/>
      <c r="AN246" s="119"/>
      <c r="AO246" s="119"/>
      <c r="AP246" s="119"/>
      <c r="AQ246" s="119"/>
      <c r="AR246" s="119"/>
      <c r="AS246" s="119"/>
      <c r="AT246" s="119"/>
    </row>
    <row r="247" spans="1:46" s="39" customFormat="1" ht="30" x14ac:dyDescent="0.2">
      <c r="A247" s="27"/>
      <c r="B247" s="297" t="s">
        <v>274</v>
      </c>
      <c r="C247" s="298" t="s">
        <v>275</v>
      </c>
      <c r="D247" s="283">
        <v>400000</v>
      </c>
      <c r="E247" s="299">
        <v>8000</v>
      </c>
      <c r="F247" s="283">
        <v>4000</v>
      </c>
      <c r="G247" s="283">
        <v>240000</v>
      </c>
      <c r="H247" s="284">
        <v>0</v>
      </c>
      <c r="I247" s="283"/>
      <c r="J247" s="284">
        <v>0</v>
      </c>
      <c r="K247" s="283"/>
      <c r="L247" s="285">
        <v>190000</v>
      </c>
      <c r="M247" s="285">
        <v>180000</v>
      </c>
      <c r="N247" s="285">
        <v>22000</v>
      </c>
      <c r="O247" s="286"/>
      <c r="P247" s="38"/>
      <c r="Q247" s="38"/>
      <c r="R247" s="38"/>
      <c r="S247" s="228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1"/>
      <c r="AM247" s="121"/>
      <c r="AN247" s="121"/>
      <c r="AO247" s="121"/>
      <c r="AP247" s="121"/>
      <c r="AQ247" s="121"/>
      <c r="AR247" s="121"/>
      <c r="AS247" s="121"/>
      <c r="AT247" s="121"/>
    </row>
    <row r="248" spans="1:46" s="37" customFormat="1" x14ac:dyDescent="0.2">
      <c r="A248" s="130"/>
      <c r="B248" s="297"/>
      <c r="C248" s="281"/>
      <c r="D248" s="283"/>
      <c r="E248" s="283"/>
      <c r="F248" s="283"/>
      <c r="G248" s="283"/>
      <c r="H248" s="284"/>
      <c r="I248" s="283"/>
      <c r="J248" s="284"/>
      <c r="K248" s="283"/>
      <c r="L248" s="285"/>
      <c r="M248" s="285"/>
      <c r="N248" s="285"/>
      <c r="O248" s="285"/>
      <c r="P248" s="36"/>
      <c r="Q248" s="36"/>
      <c r="R248" s="36"/>
      <c r="S248" s="22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9"/>
      <c r="AM248" s="119"/>
      <c r="AN248" s="119"/>
      <c r="AO248" s="119"/>
      <c r="AP248" s="119"/>
      <c r="AQ248" s="119"/>
      <c r="AR248" s="119"/>
      <c r="AS248" s="119"/>
      <c r="AT248" s="119"/>
    </row>
    <row r="249" spans="1:46" s="39" customFormat="1" x14ac:dyDescent="0.2">
      <c r="A249" s="27"/>
      <c r="B249" s="297" t="s">
        <v>276</v>
      </c>
      <c r="C249" s="281" t="s">
        <v>277</v>
      </c>
      <c r="D249" s="283">
        <v>2000000</v>
      </c>
      <c r="E249" s="283">
        <v>134000</v>
      </c>
      <c r="F249" s="283">
        <v>84000</v>
      </c>
      <c r="G249" s="283">
        <v>50000</v>
      </c>
      <c r="H249" s="284">
        <v>500000</v>
      </c>
      <c r="I249" s="283"/>
      <c r="J249" s="284">
        <v>700000</v>
      </c>
      <c r="K249" s="283"/>
      <c r="L249" s="285">
        <v>666000</v>
      </c>
      <c r="M249" s="285"/>
      <c r="N249" s="285"/>
      <c r="O249" s="285"/>
      <c r="P249" s="38"/>
      <c r="Q249" s="38"/>
      <c r="R249" s="38"/>
      <c r="S249" s="228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1"/>
      <c r="AM249" s="121"/>
      <c r="AN249" s="121"/>
      <c r="AO249" s="121"/>
      <c r="AP249" s="121"/>
      <c r="AQ249" s="121"/>
      <c r="AR249" s="121"/>
      <c r="AS249" s="121"/>
      <c r="AT249" s="121"/>
    </row>
    <row r="250" spans="1:46" s="37" customFormat="1" x14ac:dyDescent="0.2">
      <c r="A250" s="130"/>
      <c r="B250" s="297"/>
      <c r="C250" s="281"/>
      <c r="D250" s="283"/>
      <c r="E250" s="283"/>
      <c r="F250" s="283"/>
      <c r="G250" s="283"/>
      <c r="H250" s="284"/>
      <c r="I250" s="283"/>
      <c r="J250" s="284"/>
      <c r="K250" s="283"/>
      <c r="L250" s="285"/>
      <c r="M250" s="285"/>
      <c r="N250" s="285"/>
      <c r="O250" s="285"/>
      <c r="P250" s="36"/>
      <c r="Q250" s="36"/>
      <c r="R250" s="36"/>
      <c r="S250" s="22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9"/>
      <c r="AM250" s="119"/>
      <c r="AN250" s="119"/>
      <c r="AO250" s="119"/>
      <c r="AP250" s="119"/>
      <c r="AQ250" s="119"/>
      <c r="AR250" s="119"/>
      <c r="AS250" s="119"/>
      <c r="AT250" s="119"/>
    </row>
    <row r="251" spans="1:46" s="37" customFormat="1" x14ac:dyDescent="0.2">
      <c r="A251" s="130"/>
      <c r="B251" s="297" t="s">
        <v>278</v>
      </c>
      <c r="C251" s="281" t="s">
        <v>279</v>
      </c>
      <c r="D251" s="283">
        <v>3140000</v>
      </c>
      <c r="E251" s="283">
        <v>3080000</v>
      </c>
      <c r="F251" s="283">
        <v>2060000</v>
      </c>
      <c r="G251" s="283">
        <v>200000</v>
      </c>
      <c r="H251" s="284">
        <v>53000</v>
      </c>
      <c r="I251" s="283"/>
      <c r="J251" s="284">
        <v>7000</v>
      </c>
      <c r="K251" s="283"/>
      <c r="L251" s="285"/>
      <c r="M251" s="285"/>
      <c r="N251" s="285"/>
      <c r="O251" s="285"/>
      <c r="P251" s="36"/>
      <c r="Q251" s="36"/>
      <c r="R251" s="36"/>
      <c r="S251" s="22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9"/>
      <c r="AM251" s="119"/>
      <c r="AN251" s="119"/>
      <c r="AO251" s="119"/>
      <c r="AP251" s="119"/>
      <c r="AQ251" s="119"/>
      <c r="AR251" s="119"/>
      <c r="AS251" s="119"/>
      <c r="AT251" s="119"/>
    </row>
    <row r="252" spans="1:46" s="37" customFormat="1" x14ac:dyDescent="0.2">
      <c r="A252" s="130"/>
      <c r="B252" s="297"/>
      <c r="C252" s="281"/>
      <c r="D252" s="283"/>
      <c r="E252" s="283"/>
      <c r="F252" s="283"/>
      <c r="G252" s="283"/>
      <c r="H252" s="284"/>
      <c r="I252" s="283"/>
      <c r="J252" s="284"/>
      <c r="K252" s="283"/>
      <c r="L252" s="285"/>
      <c r="M252" s="285"/>
      <c r="N252" s="285"/>
      <c r="O252" s="285"/>
      <c r="P252" s="36"/>
      <c r="Q252" s="36"/>
      <c r="R252" s="36"/>
      <c r="S252" s="22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9"/>
      <c r="AM252" s="119"/>
      <c r="AN252" s="119"/>
      <c r="AO252" s="119"/>
      <c r="AP252" s="119"/>
      <c r="AQ252" s="119"/>
      <c r="AR252" s="119"/>
      <c r="AS252" s="119"/>
      <c r="AT252" s="119"/>
    </row>
    <row r="253" spans="1:46" s="37" customFormat="1" x14ac:dyDescent="0.2">
      <c r="A253" s="130"/>
      <c r="B253" s="297" t="s">
        <v>280</v>
      </c>
      <c r="C253" s="281" t="s">
        <v>281</v>
      </c>
      <c r="D253" s="283">
        <v>1860000</v>
      </c>
      <c r="E253" s="283">
        <v>70000</v>
      </c>
      <c r="F253" s="283"/>
      <c r="G253" s="283">
        <v>100000</v>
      </c>
      <c r="H253" s="284">
        <v>200000</v>
      </c>
      <c r="I253" s="283">
        <v>200000</v>
      </c>
      <c r="J253" s="284">
        <v>200000</v>
      </c>
      <c r="K253" s="283">
        <f>L253+M253</f>
        <v>1390000</v>
      </c>
      <c r="L253" s="285">
        <v>400000</v>
      </c>
      <c r="M253" s="285">
        <v>990000</v>
      </c>
      <c r="N253" s="285"/>
      <c r="O253" s="285"/>
      <c r="P253" s="36"/>
      <c r="Q253" s="36"/>
      <c r="R253" s="36"/>
      <c r="S253" s="22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9"/>
      <c r="AM253" s="119"/>
      <c r="AN253" s="119"/>
      <c r="AO253" s="119"/>
      <c r="AP253" s="119"/>
      <c r="AQ253" s="119"/>
      <c r="AR253" s="119"/>
      <c r="AS253" s="119"/>
      <c r="AT253" s="119"/>
    </row>
    <row r="254" spans="1:46" s="37" customFormat="1" x14ac:dyDescent="0.2">
      <c r="A254" s="133"/>
      <c r="B254" s="297"/>
      <c r="C254" s="281"/>
      <c r="D254" s="283"/>
      <c r="E254" s="283"/>
      <c r="F254" s="283"/>
      <c r="G254" s="283"/>
      <c r="H254" s="284"/>
      <c r="I254" s="283"/>
      <c r="J254" s="284"/>
      <c r="K254" s="283"/>
      <c r="L254" s="285"/>
      <c r="M254" s="285"/>
      <c r="N254" s="285"/>
      <c r="O254" s="285"/>
      <c r="P254" s="36"/>
      <c r="Q254" s="36"/>
      <c r="R254" s="36"/>
      <c r="S254" s="22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9"/>
      <c r="AM254" s="119"/>
      <c r="AN254" s="119"/>
      <c r="AO254" s="119"/>
      <c r="AP254" s="119"/>
      <c r="AQ254" s="119"/>
      <c r="AR254" s="119"/>
      <c r="AS254" s="119"/>
      <c r="AT254" s="119"/>
    </row>
    <row r="255" spans="1:46" s="37" customFormat="1" x14ac:dyDescent="0.2">
      <c r="A255" s="130"/>
      <c r="B255" s="297" t="s">
        <v>71</v>
      </c>
      <c r="C255" s="281" t="s">
        <v>72</v>
      </c>
      <c r="D255" s="283">
        <v>800000</v>
      </c>
      <c r="E255" s="283">
        <v>50000</v>
      </c>
      <c r="F255" s="283">
        <v>30000</v>
      </c>
      <c r="G255" s="283">
        <v>180000</v>
      </c>
      <c r="H255" s="284">
        <v>400000</v>
      </c>
      <c r="I255" s="283"/>
      <c r="J255" s="284">
        <v>350000</v>
      </c>
      <c r="K255" s="283"/>
      <c r="L255" s="285"/>
      <c r="M255" s="285"/>
      <c r="N255" s="285"/>
      <c r="O255" s="285"/>
      <c r="P255" s="36"/>
      <c r="Q255" s="36"/>
      <c r="R255" s="36"/>
      <c r="S255" s="22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9"/>
      <c r="AM255" s="119"/>
      <c r="AN255" s="119"/>
      <c r="AO255" s="119"/>
      <c r="AP255" s="119"/>
      <c r="AQ255" s="119"/>
      <c r="AR255" s="119"/>
      <c r="AS255" s="119"/>
      <c r="AT255" s="119"/>
    </row>
    <row r="256" spans="1:46" s="37" customFormat="1" x14ac:dyDescent="0.2">
      <c r="A256" s="130"/>
      <c r="B256" s="297"/>
      <c r="C256" s="281"/>
      <c r="D256" s="283"/>
      <c r="E256" s="283"/>
      <c r="F256" s="283"/>
      <c r="G256" s="283"/>
      <c r="H256" s="284"/>
      <c r="I256" s="283"/>
      <c r="J256" s="284"/>
      <c r="K256" s="283"/>
      <c r="L256" s="285"/>
      <c r="M256" s="285"/>
      <c r="N256" s="285"/>
      <c r="O256" s="285"/>
      <c r="P256" s="36"/>
      <c r="Q256" s="36"/>
      <c r="R256" s="36"/>
      <c r="S256" s="22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9"/>
      <c r="AM256" s="119"/>
      <c r="AN256" s="119"/>
      <c r="AO256" s="119"/>
      <c r="AP256" s="119"/>
      <c r="AQ256" s="119"/>
      <c r="AR256" s="119"/>
      <c r="AS256" s="119"/>
      <c r="AT256" s="119"/>
    </row>
    <row r="257" spans="1:46" s="37" customFormat="1" x14ac:dyDescent="0.2">
      <c r="A257" s="130"/>
      <c r="B257" s="297" t="s">
        <v>73</v>
      </c>
      <c r="C257" s="281" t="s">
        <v>74</v>
      </c>
      <c r="D257" s="283">
        <v>120000</v>
      </c>
      <c r="E257" s="283">
        <v>20000</v>
      </c>
      <c r="F257" s="283"/>
      <c r="G257" s="283">
        <v>20000</v>
      </c>
      <c r="H257" s="284">
        <v>0</v>
      </c>
      <c r="I257" s="283"/>
      <c r="J257" s="284">
        <v>0</v>
      </c>
      <c r="K257" s="283">
        <f>L257+M257</f>
        <v>100000</v>
      </c>
      <c r="L257" s="285">
        <v>50000</v>
      </c>
      <c r="M257" s="285">
        <v>50000</v>
      </c>
      <c r="N257" s="285"/>
      <c r="O257" s="285"/>
      <c r="P257" s="36"/>
      <c r="Q257" s="36"/>
      <c r="R257" s="36"/>
      <c r="S257" s="22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9"/>
      <c r="AM257" s="119"/>
      <c r="AN257" s="119"/>
      <c r="AO257" s="119"/>
      <c r="AP257" s="119"/>
      <c r="AQ257" s="119"/>
      <c r="AR257" s="119"/>
      <c r="AS257" s="119"/>
      <c r="AT257" s="119"/>
    </row>
    <row r="258" spans="1:46" s="37" customFormat="1" x14ac:dyDescent="0.2">
      <c r="A258" s="130"/>
      <c r="B258" s="297"/>
      <c r="C258" s="298"/>
      <c r="D258" s="283"/>
      <c r="E258" s="283"/>
      <c r="F258" s="283"/>
      <c r="G258" s="283"/>
      <c r="H258" s="284"/>
      <c r="I258" s="283"/>
      <c r="J258" s="284"/>
      <c r="K258" s="283"/>
      <c r="L258" s="285"/>
      <c r="M258" s="285"/>
      <c r="N258" s="285"/>
      <c r="O258" s="285"/>
      <c r="P258" s="36"/>
      <c r="Q258" s="36"/>
      <c r="R258" s="36"/>
      <c r="S258" s="22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9"/>
      <c r="AM258" s="119"/>
      <c r="AN258" s="119"/>
      <c r="AO258" s="119"/>
      <c r="AP258" s="119"/>
      <c r="AQ258" s="119"/>
      <c r="AR258" s="119"/>
      <c r="AS258" s="119"/>
      <c r="AT258" s="119"/>
    </row>
    <row r="259" spans="1:46" s="37" customFormat="1" x14ac:dyDescent="0.2">
      <c r="A259" s="130"/>
      <c r="B259" s="297" t="s">
        <v>282</v>
      </c>
      <c r="C259" s="298"/>
      <c r="D259" s="283"/>
      <c r="E259" s="283"/>
      <c r="F259" s="283"/>
      <c r="G259" s="283"/>
      <c r="H259" s="284">
        <v>0</v>
      </c>
      <c r="I259" s="283"/>
      <c r="J259" s="284">
        <v>2000000</v>
      </c>
      <c r="K259" s="283"/>
      <c r="L259" s="285">
        <v>3000000</v>
      </c>
      <c r="M259" s="305">
        <v>5000000</v>
      </c>
      <c r="N259" s="305">
        <v>8000000</v>
      </c>
      <c r="O259" s="285"/>
      <c r="P259" s="36"/>
      <c r="Q259" s="36"/>
      <c r="R259" s="36"/>
      <c r="S259" s="22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9"/>
      <c r="AM259" s="119"/>
      <c r="AN259" s="119"/>
      <c r="AO259" s="119"/>
      <c r="AP259" s="119"/>
      <c r="AQ259" s="119"/>
      <c r="AR259" s="119"/>
      <c r="AS259" s="119"/>
      <c r="AT259" s="119"/>
    </row>
    <row r="260" spans="1:46" s="37" customFormat="1" x14ac:dyDescent="0.2">
      <c r="A260" s="130"/>
      <c r="B260" s="297"/>
      <c r="C260" s="298"/>
      <c r="D260" s="283"/>
      <c r="E260" s="283"/>
      <c r="F260" s="283"/>
      <c r="G260" s="283"/>
      <c r="H260" s="284"/>
      <c r="I260" s="283"/>
      <c r="J260" s="284"/>
      <c r="K260" s="283"/>
      <c r="L260" s="285"/>
      <c r="M260" s="305"/>
      <c r="N260" s="305"/>
      <c r="O260" s="285"/>
      <c r="P260" s="36"/>
      <c r="Q260" s="36"/>
      <c r="R260" s="36"/>
      <c r="S260" s="22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9"/>
      <c r="AM260" s="119"/>
      <c r="AN260" s="119"/>
      <c r="AO260" s="119"/>
      <c r="AP260" s="119"/>
      <c r="AQ260" s="119"/>
      <c r="AR260" s="119"/>
      <c r="AS260" s="119"/>
      <c r="AT260" s="119"/>
    </row>
    <row r="261" spans="1:46" s="37" customFormat="1" x14ac:dyDescent="0.2">
      <c r="A261" s="130"/>
      <c r="B261" s="306"/>
      <c r="C261" s="306"/>
      <c r="D261" s="307"/>
      <c r="E261" s="307"/>
      <c r="F261" s="307"/>
      <c r="G261" s="307"/>
      <c r="H261" s="308"/>
      <c r="I261" s="307"/>
      <c r="J261" s="308"/>
      <c r="K261" s="307"/>
      <c r="L261" s="309"/>
      <c r="M261" s="309"/>
      <c r="N261" s="309"/>
      <c r="O261" s="309"/>
      <c r="P261" s="36"/>
      <c r="Q261" s="36"/>
      <c r="R261" s="36"/>
      <c r="S261" s="22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9"/>
      <c r="AM261" s="119"/>
      <c r="AN261" s="119"/>
      <c r="AO261" s="119"/>
      <c r="AP261" s="119"/>
      <c r="AQ261" s="119"/>
      <c r="AR261" s="119"/>
      <c r="AS261" s="119"/>
      <c r="AT261" s="119"/>
    </row>
    <row r="262" spans="1:46" s="3" customFormat="1" ht="16.5" thickBot="1" x14ac:dyDescent="0.25">
      <c r="A262" s="27"/>
      <c r="B262" s="319" t="s">
        <v>63</v>
      </c>
      <c r="C262" s="92" t="s">
        <v>22</v>
      </c>
      <c r="D262" s="93"/>
      <c r="E262" s="93"/>
      <c r="F262" s="93"/>
      <c r="G262" s="93"/>
      <c r="H262" s="94">
        <f t="shared" ref="H262:O262" si="2">SUM(H211:H261)</f>
        <v>6347800</v>
      </c>
      <c r="I262" s="93">
        <f t="shared" si="2"/>
        <v>200000</v>
      </c>
      <c r="J262" s="94">
        <f t="shared" si="2"/>
        <v>5882000</v>
      </c>
      <c r="K262" s="93">
        <f>SUM(K211:K261)</f>
        <v>1790000</v>
      </c>
      <c r="L262" s="93">
        <f t="shared" si="2"/>
        <v>10090000</v>
      </c>
      <c r="M262" s="93">
        <f t="shared" si="2"/>
        <v>10984000</v>
      </c>
      <c r="N262" s="93">
        <f t="shared" si="2"/>
        <v>8307000</v>
      </c>
      <c r="O262" s="93">
        <f t="shared" si="2"/>
        <v>2194000</v>
      </c>
      <c r="P262" s="21">
        <f>SUM(P213:P261)</f>
        <v>0</v>
      </c>
      <c r="Q262" s="16">
        <f>SUM(Q213:Q261)</f>
        <v>0</v>
      </c>
      <c r="R262" s="15">
        <f>SUM(R213:R261)</f>
        <v>0</v>
      </c>
      <c r="S262" s="228"/>
      <c r="T262" s="124"/>
      <c r="U262" s="124"/>
      <c r="V262" s="124"/>
      <c r="W262" s="124"/>
      <c r="X262" s="124"/>
      <c r="Y262" s="124"/>
      <c r="Z262" s="124"/>
      <c r="AA262" s="124"/>
      <c r="AB262" s="124"/>
      <c r="AC262" s="124"/>
      <c r="AD262" s="124"/>
      <c r="AE262" s="124"/>
      <c r="AF262" s="124"/>
      <c r="AG262" s="124"/>
      <c r="AH262" s="124"/>
      <c r="AI262" s="124"/>
      <c r="AJ262" s="124"/>
      <c r="AK262" s="124"/>
      <c r="AL262" s="124"/>
      <c r="AM262" s="124"/>
      <c r="AN262" s="124"/>
      <c r="AO262" s="124"/>
      <c r="AP262" s="124"/>
      <c r="AQ262" s="124"/>
      <c r="AR262" s="124"/>
      <c r="AS262" s="124"/>
      <c r="AT262" s="124"/>
    </row>
    <row r="263" spans="1:46" s="39" customFormat="1" ht="57" customHeight="1" thickBot="1" x14ac:dyDescent="0.25">
      <c r="A263" s="27"/>
      <c r="B263" s="369" t="s">
        <v>451</v>
      </c>
      <c r="C263" s="370"/>
      <c r="D263" s="316"/>
      <c r="E263" s="316"/>
      <c r="F263" s="316"/>
      <c r="G263" s="316"/>
      <c r="H263" s="317">
        <f>H262*0.8</f>
        <v>5078240</v>
      </c>
      <c r="I263" s="203">
        <f>I262*0.8</f>
        <v>160000</v>
      </c>
      <c r="J263" s="317">
        <f>J262*0.8</f>
        <v>4705600</v>
      </c>
      <c r="K263" s="203">
        <f>K262*0.8</f>
        <v>1432000</v>
      </c>
      <c r="L263" s="310"/>
      <c r="M263" s="310"/>
      <c r="N263" s="310"/>
      <c r="O263" s="311"/>
      <c r="P263" s="38"/>
      <c r="Q263" s="38"/>
      <c r="R263" s="38"/>
      <c r="S263" s="228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1"/>
      <c r="AM263" s="121"/>
      <c r="AN263" s="121"/>
      <c r="AO263" s="121"/>
      <c r="AP263" s="121"/>
      <c r="AQ263" s="121"/>
      <c r="AR263" s="121"/>
      <c r="AS263" s="121"/>
      <c r="AT263" s="121"/>
    </row>
    <row r="264" spans="1:46" s="3" customFormat="1" ht="15.75" x14ac:dyDescent="0.2">
      <c r="A264" s="27"/>
      <c r="B264" s="95"/>
      <c r="C264" s="95"/>
      <c r="D264" s="60"/>
      <c r="E264" s="60"/>
      <c r="F264" s="60"/>
      <c r="G264" s="60"/>
      <c r="H264" s="59"/>
      <c r="I264" s="60"/>
      <c r="J264" s="59"/>
      <c r="K264" s="60"/>
      <c r="L264" s="60"/>
      <c r="M264" s="60"/>
      <c r="N264" s="60"/>
      <c r="O264" s="60"/>
      <c r="P264" s="295"/>
      <c r="Q264" s="17"/>
      <c r="R264" s="296"/>
      <c r="S264" s="228"/>
      <c r="T264" s="124"/>
      <c r="U264" s="124"/>
      <c r="V264" s="124"/>
      <c r="W264" s="124"/>
      <c r="X264" s="124"/>
      <c r="Y264" s="124"/>
      <c r="Z264" s="124"/>
      <c r="AA264" s="124"/>
      <c r="AB264" s="124"/>
      <c r="AC264" s="124"/>
      <c r="AD264" s="124"/>
      <c r="AE264" s="124"/>
      <c r="AF264" s="124"/>
      <c r="AG264" s="124"/>
      <c r="AH264" s="124"/>
      <c r="AI264" s="124"/>
      <c r="AJ264" s="124"/>
      <c r="AK264" s="124"/>
      <c r="AL264" s="124"/>
      <c r="AM264" s="124"/>
      <c r="AN264" s="124"/>
      <c r="AO264" s="124"/>
      <c r="AP264" s="124"/>
      <c r="AQ264" s="124"/>
      <c r="AR264" s="124"/>
      <c r="AS264" s="124"/>
      <c r="AT264" s="124"/>
    </row>
    <row r="265" spans="1:46" s="3" customFormat="1" ht="15.75" x14ac:dyDescent="0.2">
      <c r="A265" s="27"/>
      <c r="B265" s="247" t="s">
        <v>9</v>
      </c>
      <c r="C265" s="239"/>
      <c r="D265" s="83"/>
      <c r="E265" s="83"/>
      <c r="F265" s="83"/>
      <c r="G265" s="83"/>
      <c r="H265" s="84"/>
      <c r="I265" s="83"/>
      <c r="J265" s="84"/>
      <c r="K265" s="83"/>
      <c r="L265" s="83"/>
      <c r="M265" s="83"/>
      <c r="N265" s="83"/>
      <c r="O265" s="83"/>
      <c r="P265" s="10"/>
      <c r="Q265" s="7"/>
      <c r="R265" s="6"/>
      <c r="S265" s="228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124"/>
      <c r="AJ265" s="124"/>
      <c r="AK265" s="124"/>
      <c r="AL265" s="124"/>
      <c r="AM265" s="124"/>
      <c r="AN265" s="124"/>
      <c r="AO265" s="124"/>
      <c r="AP265" s="124"/>
      <c r="AQ265" s="124"/>
      <c r="AR265" s="124"/>
      <c r="AS265" s="124"/>
      <c r="AT265" s="124"/>
    </row>
    <row r="266" spans="1:46" ht="31.15" customHeight="1" x14ac:dyDescent="0.2">
      <c r="A266" s="27"/>
      <c r="B266" s="371" t="s">
        <v>24</v>
      </c>
      <c r="C266" s="372"/>
      <c r="D266" s="83"/>
      <c r="E266" s="83"/>
      <c r="F266" s="83"/>
      <c r="G266" s="83"/>
      <c r="H266" s="84"/>
      <c r="I266" s="83"/>
      <c r="J266" s="84"/>
      <c r="K266" s="83"/>
      <c r="L266" s="83"/>
      <c r="M266" s="83"/>
      <c r="N266" s="83"/>
      <c r="O266" s="83"/>
      <c r="P266" s="10"/>
      <c r="Q266" s="7"/>
      <c r="R266" s="6"/>
      <c r="S266" s="228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</row>
    <row r="267" spans="1:46" s="70" customFormat="1" x14ac:dyDescent="0.2">
      <c r="A267" s="27"/>
      <c r="B267" s="178" t="s">
        <v>42</v>
      </c>
      <c r="C267" s="82" t="s">
        <v>43</v>
      </c>
      <c r="D267" s="83">
        <v>2500000</v>
      </c>
      <c r="E267" s="83"/>
      <c r="F267" s="83">
        <v>1420600</v>
      </c>
      <c r="G267" s="83">
        <v>100000</v>
      </c>
      <c r="H267" s="84">
        <v>50000</v>
      </c>
      <c r="I267" s="83">
        <v>100000</v>
      </c>
      <c r="J267" s="84">
        <v>100000</v>
      </c>
      <c r="K267" s="83">
        <f>L267+M267+N267</f>
        <v>879400</v>
      </c>
      <c r="L267" s="242"/>
      <c r="M267" s="242"/>
      <c r="N267" s="242">
        <v>879400</v>
      </c>
      <c r="O267" s="242"/>
      <c r="P267" s="277"/>
      <c r="Q267" s="278"/>
      <c r="R267" s="277"/>
      <c r="S267" s="228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</row>
    <row r="268" spans="1:46" s="39" customFormat="1" x14ac:dyDescent="0.2">
      <c r="A268" s="27"/>
      <c r="B268" s="274"/>
      <c r="C268" s="264"/>
      <c r="D268" s="265"/>
      <c r="E268" s="265"/>
      <c r="F268" s="265"/>
      <c r="G268" s="265"/>
      <c r="H268" s="266"/>
      <c r="I268" s="265"/>
      <c r="J268" s="266"/>
      <c r="K268" s="265"/>
      <c r="L268" s="267"/>
      <c r="M268" s="268"/>
      <c r="N268" s="268"/>
      <c r="O268" s="268"/>
      <c r="P268" s="38"/>
      <c r="Q268" s="38"/>
      <c r="R268" s="38"/>
      <c r="S268" s="228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1"/>
      <c r="AM268" s="121"/>
      <c r="AN268" s="121"/>
      <c r="AO268" s="121"/>
      <c r="AP268" s="121"/>
      <c r="AQ268" s="121"/>
      <c r="AR268" s="121"/>
      <c r="AS268" s="121"/>
      <c r="AT268" s="121"/>
    </row>
    <row r="269" spans="1:46" s="39" customFormat="1" x14ac:dyDescent="0.2">
      <c r="A269" s="27"/>
      <c r="B269" s="86" t="s">
        <v>283</v>
      </c>
      <c r="C269" s="82" t="s">
        <v>284</v>
      </c>
      <c r="D269" s="83">
        <v>460000</v>
      </c>
      <c r="E269" s="83">
        <v>408000</v>
      </c>
      <c r="F269" s="83">
        <v>108000</v>
      </c>
      <c r="G269" s="83">
        <v>0</v>
      </c>
      <c r="H269" s="84">
        <v>52000</v>
      </c>
      <c r="I269" s="83"/>
      <c r="J269" s="84">
        <v>0</v>
      </c>
      <c r="K269" s="83"/>
      <c r="L269" s="242"/>
      <c r="M269" s="242"/>
      <c r="N269" s="242"/>
      <c r="O269" s="241"/>
      <c r="P269" s="38"/>
      <c r="Q269" s="38"/>
      <c r="R269" s="38"/>
      <c r="S269" s="228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1"/>
      <c r="AM269" s="121"/>
      <c r="AN269" s="121"/>
      <c r="AO269" s="121"/>
      <c r="AP269" s="121"/>
      <c r="AQ269" s="121"/>
      <c r="AR269" s="121"/>
      <c r="AS269" s="121"/>
      <c r="AT269" s="121"/>
    </row>
    <row r="270" spans="1:46" s="39" customFormat="1" x14ac:dyDescent="0.2">
      <c r="A270" s="27"/>
      <c r="B270" s="276"/>
      <c r="C270" s="264"/>
      <c r="D270" s="265"/>
      <c r="E270" s="265"/>
      <c r="F270" s="265"/>
      <c r="G270" s="265"/>
      <c r="H270" s="266"/>
      <c r="I270" s="265"/>
      <c r="J270" s="266"/>
      <c r="K270" s="265"/>
      <c r="L270" s="267"/>
      <c r="M270" s="268"/>
      <c r="N270" s="268"/>
      <c r="O270" s="268"/>
      <c r="P270" s="38"/>
      <c r="Q270" s="38"/>
      <c r="R270" s="38"/>
      <c r="S270" s="228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1"/>
      <c r="AM270" s="121"/>
      <c r="AN270" s="121"/>
      <c r="AO270" s="121"/>
      <c r="AP270" s="121"/>
      <c r="AQ270" s="121"/>
      <c r="AR270" s="121"/>
      <c r="AS270" s="121"/>
      <c r="AT270" s="121"/>
    </row>
    <row r="271" spans="1:46" s="39" customFormat="1" x14ac:dyDescent="0.2">
      <c r="A271" s="134"/>
      <c r="B271" s="86" t="s">
        <v>449</v>
      </c>
      <c r="C271" s="313" t="s">
        <v>285</v>
      </c>
      <c r="D271" s="83">
        <v>620000</v>
      </c>
      <c r="E271" s="83">
        <v>30800</v>
      </c>
      <c r="F271" s="83">
        <v>20800</v>
      </c>
      <c r="G271" s="83">
        <v>10000</v>
      </c>
      <c r="H271" s="84">
        <v>20000</v>
      </c>
      <c r="I271" s="83"/>
      <c r="J271" s="84">
        <v>569200</v>
      </c>
      <c r="K271" s="83"/>
      <c r="L271" s="242"/>
      <c r="M271" s="242"/>
      <c r="N271" s="242"/>
      <c r="O271" s="242"/>
      <c r="P271" s="38"/>
      <c r="Q271" s="38"/>
      <c r="R271" s="38"/>
      <c r="S271" s="228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1"/>
      <c r="AM271" s="121"/>
      <c r="AN271" s="121"/>
      <c r="AO271" s="121"/>
      <c r="AP271" s="121"/>
      <c r="AQ271" s="121"/>
      <c r="AR271" s="121"/>
      <c r="AS271" s="121"/>
      <c r="AT271" s="121"/>
    </row>
    <row r="272" spans="1:46" s="39" customFormat="1" x14ac:dyDescent="0.2">
      <c r="A272" s="134"/>
      <c r="B272" s="276"/>
      <c r="C272" s="264"/>
      <c r="D272" s="265"/>
      <c r="E272" s="265"/>
      <c r="F272" s="265"/>
      <c r="G272" s="265"/>
      <c r="H272" s="266"/>
      <c r="I272" s="265"/>
      <c r="J272" s="266"/>
      <c r="K272" s="265"/>
      <c r="L272" s="267"/>
      <c r="M272" s="267"/>
      <c r="N272" s="267"/>
      <c r="O272" s="267"/>
      <c r="P272" s="38"/>
      <c r="Q272" s="38"/>
      <c r="R272" s="38"/>
      <c r="S272" s="228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1"/>
      <c r="AM272" s="121"/>
      <c r="AN272" s="121"/>
      <c r="AO272" s="121"/>
      <c r="AP272" s="121"/>
      <c r="AQ272" s="121"/>
      <c r="AR272" s="121"/>
      <c r="AS272" s="121"/>
      <c r="AT272" s="121"/>
    </row>
    <row r="273" spans="1:46" s="39" customFormat="1" x14ac:dyDescent="0.2">
      <c r="A273" s="134"/>
      <c r="B273" s="86" t="s">
        <v>286</v>
      </c>
      <c r="C273" s="82" t="s">
        <v>287</v>
      </c>
      <c r="D273" s="83">
        <v>800000</v>
      </c>
      <c r="E273" s="83">
        <v>205500</v>
      </c>
      <c r="F273" s="83">
        <v>180500</v>
      </c>
      <c r="G273" s="83">
        <v>10000</v>
      </c>
      <c r="H273" s="84">
        <v>50000</v>
      </c>
      <c r="I273" s="83"/>
      <c r="J273" s="84">
        <v>544500</v>
      </c>
      <c r="K273" s="83"/>
      <c r="L273" s="242"/>
      <c r="M273" s="242"/>
      <c r="N273" s="242"/>
      <c r="O273" s="242"/>
      <c r="P273" s="38"/>
      <c r="Q273" s="38"/>
      <c r="R273" s="38"/>
      <c r="S273" s="228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1"/>
      <c r="AM273" s="121"/>
      <c r="AN273" s="121"/>
      <c r="AO273" s="121"/>
      <c r="AP273" s="121"/>
      <c r="AQ273" s="121"/>
      <c r="AR273" s="121"/>
      <c r="AS273" s="121"/>
      <c r="AT273" s="121"/>
    </row>
    <row r="274" spans="1:46" s="39" customFormat="1" x14ac:dyDescent="0.2">
      <c r="A274" s="134"/>
      <c r="B274" s="276"/>
      <c r="C274" s="264"/>
      <c r="D274" s="265"/>
      <c r="E274" s="265"/>
      <c r="F274" s="265"/>
      <c r="G274" s="265"/>
      <c r="H274" s="266"/>
      <c r="I274" s="265"/>
      <c r="J274" s="266"/>
      <c r="K274" s="265"/>
      <c r="L274" s="267"/>
      <c r="M274" s="267"/>
      <c r="N274" s="267"/>
      <c r="O274" s="267"/>
      <c r="P274" s="38"/>
      <c r="Q274" s="38"/>
      <c r="R274" s="38"/>
      <c r="S274" s="228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1"/>
      <c r="AM274" s="121"/>
      <c r="AN274" s="121"/>
      <c r="AO274" s="121"/>
      <c r="AP274" s="121"/>
      <c r="AQ274" s="121"/>
      <c r="AR274" s="121"/>
      <c r="AS274" s="121"/>
      <c r="AT274" s="121"/>
    </row>
    <row r="275" spans="1:46" s="39" customFormat="1" x14ac:dyDescent="0.2">
      <c r="A275" s="134"/>
      <c r="B275" s="86" t="s">
        <v>288</v>
      </c>
      <c r="C275" s="313" t="s">
        <v>289</v>
      </c>
      <c r="D275" s="83">
        <v>460000</v>
      </c>
      <c r="E275" s="83">
        <v>6000</v>
      </c>
      <c r="F275" s="83"/>
      <c r="G275" s="83">
        <v>0</v>
      </c>
      <c r="H275" s="84">
        <v>15000</v>
      </c>
      <c r="I275" s="83"/>
      <c r="J275" s="84">
        <v>0</v>
      </c>
      <c r="K275" s="83">
        <v>439000</v>
      </c>
      <c r="L275" s="242">
        <v>439000</v>
      </c>
      <c r="M275" s="242"/>
      <c r="N275" s="242"/>
      <c r="O275" s="242"/>
      <c r="P275" s="38"/>
      <c r="Q275" s="38"/>
      <c r="R275" s="38"/>
      <c r="S275" s="228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1"/>
      <c r="AM275" s="121"/>
      <c r="AN275" s="121"/>
      <c r="AO275" s="121"/>
      <c r="AP275" s="121"/>
      <c r="AQ275" s="121"/>
      <c r="AR275" s="121"/>
      <c r="AS275" s="121"/>
      <c r="AT275" s="121"/>
    </row>
    <row r="276" spans="1:46" s="69" customFormat="1" x14ac:dyDescent="0.2">
      <c r="A276" s="135"/>
      <c r="B276" s="276"/>
      <c r="C276" s="264"/>
      <c r="D276" s="265"/>
      <c r="E276" s="265"/>
      <c r="F276" s="265"/>
      <c r="G276" s="265"/>
      <c r="H276" s="266"/>
      <c r="I276" s="265"/>
      <c r="J276" s="266"/>
      <c r="K276" s="265"/>
      <c r="L276" s="267"/>
      <c r="M276" s="267"/>
      <c r="N276" s="267"/>
      <c r="O276" s="267"/>
      <c r="P276" s="68"/>
      <c r="Q276" s="68"/>
      <c r="R276" s="68"/>
      <c r="S276" s="228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2"/>
      <c r="AG276" s="122"/>
      <c r="AH276" s="122"/>
      <c r="AI276" s="122"/>
      <c r="AJ276" s="122"/>
      <c r="AK276" s="122"/>
      <c r="AL276" s="123"/>
      <c r="AM276" s="123"/>
      <c r="AN276" s="123"/>
      <c r="AO276" s="123"/>
      <c r="AP276" s="123"/>
      <c r="AQ276" s="123"/>
      <c r="AR276" s="123"/>
      <c r="AS276" s="123"/>
      <c r="AT276" s="123"/>
    </row>
    <row r="277" spans="1:46" s="39" customFormat="1" x14ac:dyDescent="0.2">
      <c r="A277" s="134"/>
      <c r="B277" s="86" t="s">
        <v>290</v>
      </c>
      <c r="C277" s="313" t="s">
        <v>291</v>
      </c>
      <c r="D277" s="83">
        <v>75000</v>
      </c>
      <c r="E277" s="83">
        <v>5500</v>
      </c>
      <c r="F277" s="83">
        <v>4500</v>
      </c>
      <c r="G277" s="83">
        <v>65000</v>
      </c>
      <c r="H277" s="84">
        <v>7000</v>
      </c>
      <c r="I277" s="83"/>
      <c r="J277" s="84">
        <v>62500</v>
      </c>
      <c r="K277" s="83"/>
      <c r="L277" s="242"/>
      <c r="M277" s="242"/>
      <c r="N277" s="242"/>
      <c r="O277" s="242"/>
      <c r="P277" s="38"/>
      <c r="Q277" s="38"/>
      <c r="R277" s="38"/>
      <c r="S277" s="228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1"/>
      <c r="AM277" s="121"/>
      <c r="AN277" s="121"/>
      <c r="AO277" s="121"/>
      <c r="AP277" s="121"/>
      <c r="AQ277" s="121"/>
      <c r="AR277" s="121"/>
      <c r="AS277" s="121"/>
      <c r="AT277" s="121"/>
    </row>
    <row r="278" spans="1:46" s="39" customFormat="1" x14ac:dyDescent="0.2">
      <c r="A278" s="134"/>
      <c r="B278" s="276"/>
      <c r="C278" s="264"/>
      <c r="D278" s="265"/>
      <c r="E278" s="265"/>
      <c r="F278" s="265"/>
      <c r="G278" s="265"/>
      <c r="H278" s="266"/>
      <c r="I278" s="265"/>
      <c r="J278" s="266"/>
      <c r="K278" s="265"/>
      <c r="L278" s="267"/>
      <c r="M278" s="267"/>
      <c r="N278" s="267"/>
      <c r="O278" s="267"/>
      <c r="P278" s="38"/>
      <c r="Q278" s="38"/>
      <c r="R278" s="38"/>
      <c r="S278" s="228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1"/>
      <c r="AM278" s="121"/>
      <c r="AN278" s="121"/>
      <c r="AO278" s="121"/>
      <c r="AP278" s="121"/>
      <c r="AQ278" s="121"/>
      <c r="AR278" s="121"/>
      <c r="AS278" s="121"/>
      <c r="AT278" s="121"/>
    </row>
    <row r="279" spans="1:46" s="39" customFormat="1" x14ac:dyDescent="0.2">
      <c r="A279" s="134"/>
      <c r="B279" s="86" t="s">
        <v>292</v>
      </c>
      <c r="C279" s="82" t="s">
        <v>139</v>
      </c>
      <c r="D279" s="83">
        <v>580000</v>
      </c>
      <c r="E279" s="83">
        <v>65000</v>
      </c>
      <c r="F279" s="83">
        <v>44800</v>
      </c>
      <c r="G279" s="83">
        <v>100000</v>
      </c>
      <c r="H279" s="84">
        <v>515000</v>
      </c>
      <c r="I279" s="83"/>
      <c r="J279" s="84">
        <v>0</v>
      </c>
      <c r="K279" s="83"/>
      <c r="L279" s="242"/>
      <c r="M279" s="242"/>
      <c r="N279" s="242"/>
      <c r="O279" s="242"/>
      <c r="P279" s="38"/>
      <c r="Q279" s="38"/>
      <c r="R279" s="38"/>
      <c r="S279" s="228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1"/>
      <c r="AM279" s="121"/>
      <c r="AN279" s="121"/>
      <c r="AO279" s="121"/>
      <c r="AP279" s="121"/>
      <c r="AQ279" s="121"/>
      <c r="AR279" s="121"/>
      <c r="AS279" s="121"/>
      <c r="AT279" s="121"/>
    </row>
    <row r="280" spans="1:46" s="39" customFormat="1" x14ac:dyDescent="0.2">
      <c r="A280" s="134"/>
      <c r="B280" s="276"/>
      <c r="C280" s="264"/>
      <c r="D280" s="265"/>
      <c r="E280" s="265"/>
      <c r="F280" s="265"/>
      <c r="G280" s="265"/>
      <c r="H280" s="266"/>
      <c r="I280" s="265"/>
      <c r="J280" s="266"/>
      <c r="K280" s="265"/>
      <c r="L280" s="267"/>
      <c r="M280" s="267"/>
      <c r="N280" s="267"/>
      <c r="O280" s="267"/>
      <c r="P280" s="38"/>
      <c r="Q280" s="38"/>
      <c r="R280" s="38"/>
      <c r="S280" s="228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1"/>
      <c r="AM280" s="121"/>
      <c r="AN280" s="121"/>
      <c r="AO280" s="121"/>
      <c r="AP280" s="121"/>
      <c r="AQ280" s="121"/>
      <c r="AR280" s="121"/>
      <c r="AS280" s="121"/>
      <c r="AT280" s="121"/>
    </row>
    <row r="281" spans="1:46" s="39" customFormat="1" x14ac:dyDescent="0.2">
      <c r="A281" s="134"/>
      <c r="B281" s="86" t="s">
        <v>293</v>
      </c>
      <c r="C281" s="82" t="s">
        <v>294</v>
      </c>
      <c r="D281" s="83">
        <v>538000</v>
      </c>
      <c r="E281" s="83">
        <v>48300</v>
      </c>
      <c r="F281" s="83">
        <v>23300</v>
      </c>
      <c r="G281" s="83">
        <v>0</v>
      </c>
      <c r="H281" s="84">
        <v>20700</v>
      </c>
      <c r="I281" s="83"/>
      <c r="J281" s="84">
        <v>469000</v>
      </c>
      <c r="K281" s="83"/>
      <c r="L281" s="242"/>
      <c r="M281" s="242"/>
      <c r="N281" s="242"/>
      <c r="O281" s="242"/>
      <c r="P281" s="38"/>
      <c r="Q281" s="38"/>
      <c r="R281" s="38"/>
      <c r="S281" s="228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1"/>
      <c r="AM281" s="121"/>
      <c r="AN281" s="121"/>
      <c r="AO281" s="121"/>
      <c r="AP281" s="121"/>
      <c r="AQ281" s="121"/>
      <c r="AR281" s="121"/>
      <c r="AS281" s="121"/>
      <c r="AT281" s="121"/>
    </row>
    <row r="282" spans="1:46" s="39" customFormat="1" x14ac:dyDescent="0.2">
      <c r="A282" s="134"/>
      <c r="B282" s="276"/>
      <c r="C282" s="264"/>
      <c r="D282" s="265"/>
      <c r="E282" s="265"/>
      <c r="F282" s="265"/>
      <c r="G282" s="265"/>
      <c r="H282" s="266"/>
      <c r="I282" s="265"/>
      <c r="J282" s="266"/>
      <c r="K282" s="265"/>
      <c r="L282" s="267"/>
      <c r="M282" s="267"/>
      <c r="N282" s="267"/>
      <c r="O282" s="267"/>
      <c r="P282" s="38"/>
      <c r="Q282" s="38"/>
      <c r="R282" s="38"/>
      <c r="S282" s="228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1"/>
      <c r="AM282" s="121"/>
      <c r="AN282" s="121"/>
      <c r="AO282" s="121"/>
      <c r="AP282" s="121"/>
      <c r="AQ282" s="121"/>
      <c r="AR282" s="121"/>
      <c r="AS282" s="121"/>
      <c r="AT282" s="121"/>
    </row>
    <row r="283" spans="1:46" s="39" customFormat="1" x14ac:dyDescent="0.2">
      <c r="A283" s="134"/>
      <c r="B283" s="86" t="s">
        <v>438</v>
      </c>
      <c r="C283" s="82" t="s">
        <v>295</v>
      </c>
      <c r="D283" s="83">
        <v>220000</v>
      </c>
      <c r="E283" s="83">
        <v>18400</v>
      </c>
      <c r="F283" s="83">
        <v>10400</v>
      </c>
      <c r="G283" s="83">
        <v>10000</v>
      </c>
      <c r="H283" s="84">
        <v>201600</v>
      </c>
      <c r="I283" s="83"/>
      <c r="J283" s="84">
        <v>0</v>
      </c>
      <c r="K283" s="83"/>
      <c r="L283" s="242"/>
      <c r="M283" s="242"/>
      <c r="N283" s="242"/>
      <c r="O283" s="242"/>
      <c r="P283" s="38"/>
      <c r="Q283" s="38"/>
      <c r="R283" s="38"/>
      <c r="S283" s="228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1"/>
      <c r="AM283" s="121"/>
      <c r="AN283" s="121"/>
      <c r="AO283" s="121"/>
      <c r="AP283" s="121"/>
      <c r="AQ283" s="121"/>
      <c r="AR283" s="121"/>
      <c r="AS283" s="121"/>
      <c r="AT283" s="121"/>
    </row>
    <row r="284" spans="1:46" s="39" customFormat="1" x14ac:dyDescent="0.2">
      <c r="A284" s="134"/>
      <c r="B284" s="276"/>
      <c r="C284" s="264"/>
      <c r="D284" s="265"/>
      <c r="E284" s="265"/>
      <c r="F284" s="265"/>
      <c r="G284" s="265"/>
      <c r="H284" s="266"/>
      <c r="I284" s="265"/>
      <c r="J284" s="266"/>
      <c r="K284" s="265"/>
      <c r="L284" s="267"/>
      <c r="M284" s="267"/>
      <c r="N284" s="267"/>
      <c r="O284" s="267"/>
      <c r="P284" s="38"/>
      <c r="Q284" s="38"/>
      <c r="R284" s="38"/>
      <c r="S284" s="228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1"/>
      <c r="AM284" s="121"/>
      <c r="AN284" s="121"/>
      <c r="AO284" s="121"/>
      <c r="AP284" s="121"/>
      <c r="AQ284" s="121"/>
      <c r="AR284" s="121"/>
      <c r="AS284" s="121"/>
      <c r="AT284" s="121"/>
    </row>
    <row r="285" spans="1:46" s="39" customFormat="1" x14ac:dyDescent="0.2">
      <c r="A285" s="134"/>
      <c r="B285" s="86" t="s">
        <v>439</v>
      </c>
      <c r="C285" s="313" t="s">
        <v>296</v>
      </c>
      <c r="D285" s="83">
        <v>80000</v>
      </c>
      <c r="E285" s="83">
        <v>7700</v>
      </c>
      <c r="F285" s="83">
        <v>6700</v>
      </c>
      <c r="G285" s="83">
        <v>0</v>
      </c>
      <c r="H285" s="84">
        <v>5000</v>
      </c>
      <c r="I285" s="83"/>
      <c r="J285" s="84">
        <v>67300</v>
      </c>
      <c r="K285" s="83"/>
      <c r="L285" s="242"/>
      <c r="M285" s="242"/>
      <c r="N285" s="242"/>
      <c r="O285" s="242"/>
      <c r="P285" s="38"/>
      <c r="Q285" s="38"/>
      <c r="R285" s="38"/>
      <c r="S285" s="228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1"/>
      <c r="AM285" s="121"/>
      <c r="AN285" s="121"/>
      <c r="AO285" s="121"/>
      <c r="AP285" s="121"/>
      <c r="AQ285" s="121"/>
      <c r="AR285" s="121"/>
      <c r="AS285" s="121"/>
      <c r="AT285" s="121"/>
    </row>
    <row r="286" spans="1:46" s="39" customFormat="1" x14ac:dyDescent="0.2">
      <c r="A286" s="134"/>
      <c r="B286" s="276"/>
      <c r="C286" s="264"/>
      <c r="D286" s="265"/>
      <c r="E286" s="265"/>
      <c r="F286" s="265"/>
      <c r="G286" s="265"/>
      <c r="H286" s="266"/>
      <c r="I286" s="265"/>
      <c r="J286" s="266"/>
      <c r="K286" s="265"/>
      <c r="L286" s="267"/>
      <c r="M286" s="267"/>
      <c r="N286" s="267"/>
      <c r="O286" s="267"/>
      <c r="P286" s="38"/>
      <c r="Q286" s="38"/>
      <c r="R286" s="38"/>
      <c r="S286" s="228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1"/>
      <c r="AM286" s="121"/>
      <c r="AN286" s="121"/>
      <c r="AO286" s="121"/>
      <c r="AP286" s="121"/>
      <c r="AQ286" s="121"/>
      <c r="AR286" s="121"/>
      <c r="AS286" s="121"/>
      <c r="AT286" s="121"/>
    </row>
    <row r="287" spans="1:46" s="39" customFormat="1" x14ac:dyDescent="0.2">
      <c r="A287" s="134"/>
      <c r="B287" s="86" t="s">
        <v>440</v>
      </c>
      <c r="C287" s="313" t="s">
        <v>297</v>
      </c>
      <c r="D287" s="83">
        <v>170000</v>
      </c>
      <c r="E287" s="83">
        <v>3700</v>
      </c>
      <c r="F287" s="83">
        <v>2700</v>
      </c>
      <c r="G287" s="83">
        <v>10000</v>
      </c>
      <c r="H287" s="84">
        <v>5000</v>
      </c>
      <c r="I287" s="83"/>
      <c r="J287" s="84">
        <v>161300</v>
      </c>
      <c r="K287" s="83"/>
      <c r="L287" s="242"/>
      <c r="M287" s="242"/>
      <c r="N287" s="242"/>
      <c r="O287" s="242"/>
      <c r="P287" s="38"/>
      <c r="Q287" s="38"/>
      <c r="R287" s="38"/>
      <c r="S287" s="228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1"/>
      <c r="AM287" s="121"/>
      <c r="AN287" s="121"/>
      <c r="AO287" s="121"/>
      <c r="AP287" s="121"/>
      <c r="AQ287" s="121"/>
      <c r="AR287" s="121"/>
      <c r="AS287" s="121"/>
      <c r="AT287" s="121"/>
    </row>
    <row r="288" spans="1:46" s="39" customFormat="1" x14ac:dyDescent="0.2">
      <c r="A288" s="134"/>
      <c r="B288" s="276"/>
      <c r="C288" s="264"/>
      <c r="D288" s="265"/>
      <c r="E288" s="265"/>
      <c r="F288" s="265"/>
      <c r="G288" s="265"/>
      <c r="H288" s="266"/>
      <c r="I288" s="265"/>
      <c r="J288" s="266"/>
      <c r="K288" s="265"/>
      <c r="L288" s="267"/>
      <c r="M288" s="267"/>
      <c r="N288" s="267"/>
      <c r="O288" s="267"/>
      <c r="P288" s="38"/>
      <c r="Q288" s="38"/>
      <c r="R288" s="38"/>
      <c r="S288" s="228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1"/>
      <c r="AM288" s="121"/>
      <c r="AN288" s="121"/>
      <c r="AO288" s="121"/>
      <c r="AP288" s="121"/>
      <c r="AQ288" s="121"/>
      <c r="AR288" s="121"/>
      <c r="AS288" s="121"/>
      <c r="AT288" s="121"/>
    </row>
    <row r="289" spans="1:46" s="39" customFormat="1" x14ac:dyDescent="0.2">
      <c r="A289" s="134"/>
      <c r="B289" s="86" t="s">
        <v>298</v>
      </c>
      <c r="C289" s="82" t="s">
        <v>299</v>
      </c>
      <c r="D289" s="83">
        <v>260000</v>
      </c>
      <c r="E289" s="83">
        <v>35900</v>
      </c>
      <c r="F289" s="83">
        <v>5900</v>
      </c>
      <c r="G289" s="83">
        <v>0</v>
      </c>
      <c r="H289" s="84">
        <v>224100</v>
      </c>
      <c r="I289" s="83"/>
      <c r="J289" s="84">
        <v>0</v>
      </c>
      <c r="K289" s="83"/>
      <c r="L289" s="242"/>
      <c r="M289" s="242"/>
      <c r="N289" s="242"/>
      <c r="O289" s="242"/>
      <c r="P289" s="38"/>
      <c r="Q289" s="38"/>
      <c r="R289" s="38"/>
      <c r="S289" s="228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1"/>
      <c r="AM289" s="121"/>
      <c r="AN289" s="121"/>
      <c r="AO289" s="121"/>
      <c r="AP289" s="121"/>
      <c r="AQ289" s="121"/>
      <c r="AR289" s="121"/>
      <c r="AS289" s="121"/>
      <c r="AT289" s="121"/>
    </row>
    <row r="290" spans="1:46" s="39" customFormat="1" x14ac:dyDescent="0.2">
      <c r="A290" s="134"/>
      <c r="B290" s="276"/>
      <c r="C290" s="264"/>
      <c r="D290" s="265"/>
      <c r="E290" s="265"/>
      <c r="F290" s="265"/>
      <c r="G290" s="265"/>
      <c r="H290" s="266"/>
      <c r="I290" s="265"/>
      <c r="J290" s="266"/>
      <c r="K290" s="265"/>
      <c r="L290" s="267"/>
      <c r="M290" s="267"/>
      <c r="N290" s="267"/>
      <c r="O290" s="267"/>
      <c r="P290" s="38"/>
      <c r="Q290" s="38"/>
      <c r="R290" s="38"/>
      <c r="S290" s="228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1"/>
      <c r="AM290" s="121"/>
      <c r="AN290" s="121"/>
      <c r="AO290" s="121"/>
      <c r="AP290" s="121"/>
      <c r="AQ290" s="121"/>
      <c r="AR290" s="121"/>
      <c r="AS290" s="121"/>
      <c r="AT290" s="121"/>
    </row>
    <row r="291" spans="1:46" s="39" customFormat="1" x14ac:dyDescent="0.2">
      <c r="A291" s="134"/>
      <c r="B291" s="86" t="s">
        <v>300</v>
      </c>
      <c r="C291" s="82" t="s">
        <v>301</v>
      </c>
      <c r="D291" s="83">
        <v>1500000</v>
      </c>
      <c r="E291" s="83">
        <v>89500</v>
      </c>
      <c r="F291" s="83">
        <v>39500</v>
      </c>
      <c r="G291" s="83">
        <v>20000</v>
      </c>
      <c r="H291" s="84">
        <v>20000</v>
      </c>
      <c r="I291" s="83"/>
      <c r="J291" s="84">
        <v>0</v>
      </c>
      <c r="K291" s="83"/>
      <c r="L291" s="242">
        <v>1080500</v>
      </c>
      <c r="M291" s="242">
        <v>310000</v>
      </c>
      <c r="N291" s="242"/>
      <c r="O291" s="242"/>
      <c r="P291" s="38"/>
      <c r="Q291" s="38"/>
      <c r="R291" s="38"/>
      <c r="S291" s="228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1"/>
      <c r="AM291" s="121"/>
      <c r="AN291" s="121"/>
      <c r="AO291" s="121"/>
      <c r="AP291" s="121"/>
      <c r="AQ291" s="121"/>
      <c r="AR291" s="121"/>
      <c r="AS291" s="121"/>
      <c r="AT291" s="121"/>
    </row>
    <row r="292" spans="1:46" s="39" customFormat="1" x14ac:dyDescent="0.2">
      <c r="A292" s="134"/>
      <c r="B292" s="276"/>
      <c r="C292" s="264"/>
      <c r="D292" s="265"/>
      <c r="E292" s="265"/>
      <c r="F292" s="265"/>
      <c r="G292" s="265"/>
      <c r="H292" s="266"/>
      <c r="I292" s="265"/>
      <c r="J292" s="266"/>
      <c r="K292" s="265"/>
      <c r="L292" s="267"/>
      <c r="M292" s="267"/>
      <c r="N292" s="267"/>
      <c r="O292" s="267"/>
      <c r="P292" s="38"/>
      <c r="Q292" s="38"/>
      <c r="R292" s="38"/>
      <c r="S292" s="228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1"/>
      <c r="AM292" s="121"/>
      <c r="AN292" s="121"/>
      <c r="AO292" s="121"/>
      <c r="AP292" s="121"/>
      <c r="AQ292" s="121"/>
      <c r="AR292" s="121"/>
      <c r="AS292" s="121"/>
      <c r="AT292" s="121"/>
    </row>
    <row r="293" spans="1:46" s="39" customFormat="1" x14ac:dyDescent="0.2">
      <c r="A293" s="134"/>
      <c r="B293" s="86" t="s">
        <v>441</v>
      </c>
      <c r="C293" s="82" t="s">
        <v>302</v>
      </c>
      <c r="D293" s="83">
        <v>260000</v>
      </c>
      <c r="E293" s="83">
        <v>12500</v>
      </c>
      <c r="F293" s="83">
        <v>11500</v>
      </c>
      <c r="G293" s="83">
        <v>0</v>
      </c>
      <c r="H293" s="84">
        <v>15000</v>
      </c>
      <c r="I293" s="83"/>
      <c r="J293" s="84">
        <v>232500</v>
      </c>
      <c r="K293" s="83"/>
      <c r="L293" s="242"/>
      <c r="M293" s="242"/>
      <c r="N293" s="242"/>
      <c r="O293" s="242"/>
      <c r="P293" s="38"/>
      <c r="Q293" s="38"/>
      <c r="R293" s="38"/>
      <c r="S293" s="228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1"/>
      <c r="AM293" s="121"/>
      <c r="AN293" s="121"/>
      <c r="AO293" s="121"/>
      <c r="AP293" s="121"/>
      <c r="AQ293" s="121"/>
      <c r="AR293" s="121"/>
      <c r="AS293" s="121"/>
      <c r="AT293" s="121"/>
    </row>
    <row r="294" spans="1:46" s="85" customFormat="1" x14ac:dyDescent="0.2">
      <c r="A294" s="136"/>
      <c r="B294" s="276"/>
      <c r="C294" s="264"/>
      <c r="D294" s="265"/>
      <c r="E294" s="265"/>
      <c r="F294" s="265"/>
      <c r="G294" s="265"/>
      <c r="H294" s="266"/>
      <c r="I294" s="265"/>
      <c r="J294" s="266"/>
      <c r="K294" s="265"/>
      <c r="L294" s="267"/>
      <c r="M294" s="267"/>
      <c r="N294" s="267"/>
      <c r="O294" s="267"/>
      <c r="P294" s="75"/>
      <c r="Q294" s="75"/>
      <c r="R294" s="75"/>
      <c r="S294" s="228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6"/>
      <c r="AM294" s="126"/>
      <c r="AN294" s="126"/>
      <c r="AO294" s="126"/>
      <c r="AP294" s="126"/>
      <c r="AQ294" s="126"/>
      <c r="AR294" s="126"/>
      <c r="AS294" s="126"/>
      <c r="AT294" s="126"/>
    </row>
    <row r="295" spans="1:46" s="39" customFormat="1" x14ac:dyDescent="0.2">
      <c r="A295" s="134"/>
      <c r="B295" s="86" t="s">
        <v>442</v>
      </c>
      <c r="C295" s="82" t="s">
        <v>303</v>
      </c>
      <c r="D295" s="83">
        <v>2500000</v>
      </c>
      <c r="E295" s="83">
        <v>80600</v>
      </c>
      <c r="F295" s="83">
        <v>44100</v>
      </c>
      <c r="G295" s="83">
        <v>0</v>
      </c>
      <c r="H295" s="84">
        <v>100000</v>
      </c>
      <c r="I295" s="83"/>
      <c r="J295" s="84">
        <v>200000</v>
      </c>
      <c r="K295" s="83"/>
      <c r="L295" s="235">
        <v>0</v>
      </c>
      <c r="M295" s="235">
        <v>719400</v>
      </c>
      <c r="N295" s="235">
        <v>1400000</v>
      </c>
      <c r="O295" s="235"/>
      <c r="P295" s="38"/>
      <c r="Q295" s="38"/>
      <c r="R295" s="38"/>
      <c r="S295" s="228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1"/>
      <c r="AM295" s="121"/>
      <c r="AN295" s="121"/>
      <c r="AO295" s="121"/>
      <c r="AP295" s="121"/>
      <c r="AQ295" s="121"/>
      <c r="AR295" s="121"/>
      <c r="AS295" s="121"/>
      <c r="AT295" s="121"/>
    </row>
    <row r="296" spans="1:46" s="39" customFormat="1" x14ac:dyDescent="0.2">
      <c r="A296" s="134"/>
      <c r="B296" s="276"/>
      <c r="C296" s="264"/>
      <c r="D296" s="265"/>
      <c r="E296" s="265"/>
      <c r="F296" s="265"/>
      <c r="G296" s="265"/>
      <c r="H296" s="266"/>
      <c r="I296" s="265"/>
      <c r="J296" s="266"/>
      <c r="K296" s="265"/>
      <c r="L296" s="267"/>
      <c r="M296" s="267"/>
      <c r="N296" s="267"/>
      <c r="O296" s="267"/>
      <c r="P296" s="38"/>
      <c r="Q296" s="38"/>
      <c r="R296" s="38"/>
      <c r="S296" s="228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1"/>
      <c r="AM296" s="121"/>
      <c r="AN296" s="121"/>
      <c r="AO296" s="121"/>
      <c r="AP296" s="121"/>
      <c r="AQ296" s="121"/>
      <c r="AR296" s="121"/>
      <c r="AS296" s="121"/>
      <c r="AT296" s="121"/>
    </row>
    <row r="297" spans="1:46" s="39" customFormat="1" x14ac:dyDescent="0.2">
      <c r="A297" s="134"/>
      <c r="B297" s="86" t="s">
        <v>443</v>
      </c>
      <c r="C297" s="313" t="s">
        <v>304</v>
      </c>
      <c r="D297" s="83">
        <v>450000</v>
      </c>
      <c r="E297" s="83">
        <v>33300</v>
      </c>
      <c r="F297" s="83">
        <v>23300</v>
      </c>
      <c r="G297" s="83">
        <v>20000</v>
      </c>
      <c r="H297" s="84">
        <v>36700</v>
      </c>
      <c r="I297" s="83"/>
      <c r="J297" s="84">
        <v>380000</v>
      </c>
      <c r="K297" s="83"/>
      <c r="L297" s="242"/>
      <c r="M297" s="242"/>
      <c r="N297" s="242"/>
      <c r="O297" s="242"/>
      <c r="P297" s="38"/>
      <c r="Q297" s="38"/>
      <c r="R297" s="38"/>
      <c r="S297" s="228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1"/>
      <c r="AM297" s="121"/>
      <c r="AN297" s="121"/>
      <c r="AO297" s="121"/>
      <c r="AP297" s="121"/>
      <c r="AQ297" s="121"/>
      <c r="AR297" s="121"/>
      <c r="AS297" s="121"/>
      <c r="AT297" s="121"/>
    </row>
    <row r="298" spans="1:46" s="39" customFormat="1" x14ac:dyDescent="0.2">
      <c r="A298" s="134"/>
      <c r="B298" s="276"/>
      <c r="C298" s="264"/>
      <c r="D298" s="265"/>
      <c r="E298" s="265"/>
      <c r="F298" s="265"/>
      <c r="G298" s="265"/>
      <c r="H298" s="266"/>
      <c r="I298" s="265"/>
      <c r="J298" s="266"/>
      <c r="K298" s="265"/>
      <c r="L298" s="267"/>
      <c r="M298" s="267"/>
      <c r="N298" s="267"/>
      <c r="O298" s="267"/>
      <c r="P298" s="38"/>
      <c r="Q298" s="38"/>
      <c r="R298" s="38"/>
      <c r="S298" s="228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1"/>
      <c r="AM298" s="121"/>
      <c r="AN298" s="121"/>
      <c r="AO298" s="121"/>
      <c r="AP298" s="121"/>
      <c r="AQ298" s="121"/>
      <c r="AR298" s="121"/>
      <c r="AS298" s="121"/>
      <c r="AT298" s="121"/>
    </row>
    <row r="299" spans="1:46" s="39" customFormat="1" x14ac:dyDescent="0.2">
      <c r="A299" s="134"/>
      <c r="B299" s="86" t="s">
        <v>444</v>
      </c>
      <c r="C299" s="313" t="s">
        <v>305</v>
      </c>
      <c r="D299" s="83">
        <v>130000</v>
      </c>
      <c r="E299" s="83">
        <v>9000</v>
      </c>
      <c r="F299" s="83">
        <v>5700</v>
      </c>
      <c r="G299" s="83">
        <v>65000</v>
      </c>
      <c r="H299" s="84">
        <v>6000</v>
      </c>
      <c r="I299" s="83"/>
      <c r="J299" s="84">
        <v>115000</v>
      </c>
      <c r="K299" s="83"/>
      <c r="L299" s="242"/>
      <c r="M299" s="242"/>
      <c r="N299" s="242"/>
      <c r="O299" s="242"/>
      <c r="P299" s="38"/>
      <c r="Q299" s="38"/>
      <c r="R299" s="38"/>
      <c r="S299" s="228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1"/>
      <c r="AM299" s="121"/>
      <c r="AN299" s="121"/>
      <c r="AO299" s="121"/>
      <c r="AP299" s="121"/>
      <c r="AQ299" s="121"/>
      <c r="AR299" s="121"/>
      <c r="AS299" s="121"/>
      <c r="AT299" s="121"/>
    </row>
    <row r="300" spans="1:46" s="39" customFormat="1" x14ac:dyDescent="0.2">
      <c r="A300" s="134"/>
      <c r="B300" s="276"/>
      <c r="C300" s="264"/>
      <c r="D300" s="265"/>
      <c r="E300" s="265"/>
      <c r="F300" s="265"/>
      <c r="G300" s="265"/>
      <c r="H300" s="266"/>
      <c r="I300" s="265"/>
      <c r="J300" s="266"/>
      <c r="K300" s="265"/>
      <c r="L300" s="267"/>
      <c r="M300" s="267"/>
      <c r="N300" s="267"/>
      <c r="O300" s="267"/>
      <c r="P300" s="38"/>
      <c r="Q300" s="38"/>
      <c r="R300" s="38"/>
      <c r="S300" s="228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1"/>
      <c r="AM300" s="121"/>
      <c r="AN300" s="121"/>
      <c r="AO300" s="121"/>
      <c r="AP300" s="121"/>
      <c r="AQ300" s="121"/>
      <c r="AR300" s="121"/>
      <c r="AS300" s="121"/>
      <c r="AT300" s="121"/>
    </row>
    <row r="301" spans="1:46" s="39" customFormat="1" x14ac:dyDescent="0.2">
      <c r="A301" s="134"/>
      <c r="B301" s="86" t="s">
        <v>306</v>
      </c>
      <c r="C301" s="313" t="s">
        <v>307</v>
      </c>
      <c r="D301" s="83">
        <v>120000</v>
      </c>
      <c r="E301" s="83">
        <v>27000</v>
      </c>
      <c r="F301" s="83"/>
      <c r="G301" s="83">
        <v>0</v>
      </c>
      <c r="H301" s="84">
        <v>10000</v>
      </c>
      <c r="I301" s="83"/>
      <c r="J301" s="84">
        <v>83000</v>
      </c>
      <c r="K301" s="83"/>
      <c r="L301" s="242"/>
      <c r="M301" s="242"/>
      <c r="N301" s="242"/>
      <c r="O301" s="242"/>
      <c r="P301" s="38"/>
      <c r="Q301" s="38"/>
      <c r="R301" s="38"/>
      <c r="S301" s="228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1"/>
      <c r="AM301" s="121"/>
      <c r="AN301" s="121"/>
      <c r="AO301" s="121"/>
      <c r="AP301" s="121"/>
      <c r="AQ301" s="121"/>
      <c r="AR301" s="121"/>
      <c r="AS301" s="121"/>
      <c r="AT301" s="121"/>
    </row>
    <row r="302" spans="1:46" s="39" customFormat="1" x14ac:dyDescent="0.2">
      <c r="A302" s="134"/>
      <c r="B302" s="276"/>
      <c r="C302" s="264"/>
      <c r="D302" s="265"/>
      <c r="E302" s="265"/>
      <c r="F302" s="265"/>
      <c r="G302" s="265"/>
      <c r="H302" s="266"/>
      <c r="I302" s="265"/>
      <c r="J302" s="266"/>
      <c r="K302" s="265"/>
      <c r="L302" s="267"/>
      <c r="M302" s="267"/>
      <c r="N302" s="267"/>
      <c r="O302" s="267"/>
      <c r="P302" s="38"/>
      <c r="Q302" s="38"/>
      <c r="R302" s="38"/>
      <c r="S302" s="228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1"/>
      <c r="AM302" s="121"/>
      <c r="AN302" s="121"/>
      <c r="AO302" s="121"/>
      <c r="AP302" s="121"/>
      <c r="AQ302" s="121"/>
      <c r="AR302" s="121"/>
      <c r="AS302" s="121"/>
      <c r="AT302" s="121"/>
    </row>
    <row r="303" spans="1:46" s="39" customFormat="1" x14ac:dyDescent="0.2">
      <c r="A303" s="134"/>
      <c r="B303" s="86" t="s">
        <v>445</v>
      </c>
      <c r="C303" s="82" t="s">
        <v>308</v>
      </c>
      <c r="D303" s="83">
        <v>820000</v>
      </c>
      <c r="E303" s="83">
        <v>565600</v>
      </c>
      <c r="F303" s="83">
        <v>165600</v>
      </c>
      <c r="G303" s="83">
        <v>155000</v>
      </c>
      <c r="H303" s="84">
        <v>254400</v>
      </c>
      <c r="I303" s="83"/>
      <c r="J303" s="84">
        <v>0</v>
      </c>
      <c r="K303" s="83"/>
      <c r="L303" s="242"/>
      <c r="M303" s="242"/>
      <c r="N303" s="242"/>
      <c r="O303" s="242"/>
      <c r="P303" s="38"/>
      <c r="Q303" s="38"/>
      <c r="R303" s="38"/>
      <c r="S303" s="228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1"/>
      <c r="AM303" s="121"/>
      <c r="AN303" s="121"/>
      <c r="AO303" s="121"/>
      <c r="AP303" s="121"/>
      <c r="AQ303" s="121"/>
      <c r="AR303" s="121"/>
      <c r="AS303" s="121"/>
      <c r="AT303" s="121"/>
    </row>
    <row r="304" spans="1:46" s="39" customFormat="1" ht="18" customHeight="1" x14ac:dyDescent="0.2">
      <c r="A304" s="134"/>
      <c r="B304" s="276"/>
      <c r="C304" s="264"/>
      <c r="D304" s="265"/>
      <c r="E304" s="265"/>
      <c r="F304" s="265"/>
      <c r="G304" s="265"/>
      <c r="H304" s="266"/>
      <c r="I304" s="265"/>
      <c r="J304" s="266"/>
      <c r="K304" s="265"/>
      <c r="L304" s="267"/>
      <c r="M304" s="267"/>
      <c r="N304" s="267"/>
      <c r="O304" s="267"/>
      <c r="P304" s="38"/>
      <c r="Q304" s="38"/>
      <c r="R304" s="38"/>
      <c r="S304" s="228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1"/>
      <c r="AM304" s="121"/>
      <c r="AN304" s="121"/>
      <c r="AO304" s="121"/>
      <c r="AP304" s="121"/>
      <c r="AQ304" s="121"/>
      <c r="AR304" s="121"/>
      <c r="AS304" s="121"/>
      <c r="AT304" s="121"/>
    </row>
    <row r="305" spans="1:46" s="70" customFormat="1" x14ac:dyDescent="0.2">
      <c r="A305" s="27"/>
      <c r="B305" s="86" t="s">
        <v>446</v>
      </c>
      <c r="C305" s="82" t="s">
        <v>48</v>
      </c>
      <c r="D305" s="83">
        <v>460000</v>
      </c>
      <c r="E305" s="83">
        <v>91600</v>
      </c>
      <c r="F305" s="83">
        <v>78000</v>
      </c>
      <c r="G305" s="83">
        <v>10000</v>
      </c>
      <c r="H305" s="84">
        <v>168400</v>
      </c>
      <c r="I305" s="83"/>
      <c r="J305" s="84">
        <v>200000</v>
      </c>
      <c r="K305" s="83"/>
      <c r="L305" s="242"/>
      <c r="M305" s="242"/>
      <c r="N305" s="242"/>
      <c r="O305" s="242"/>
      <c r="P305" s="4"/>
      <c r="Q305" s="5"/>
      <c r="R305" s="9"/>
      <c r="S305" s="228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</row>
    <row r="306" spans="1:46" s="37" customFormat="1" x14ac:dyDescent="0.2">
      <c r="A306" s="133"/>
      <c r="B306" s="274"/>
      <c r="C306" s="264"/>
      <c r="D306" s="265"/>
      <c r="E306" s="265"/>
      <c r="F306" s="265"/>
      <c r="G306" s="265"/>
      <c r="H306" s="266"/>
      <c r="I306" s="265"/>
      <c r="J306" s="266"/>
      <c r="K306" s="265"/>
      <c r="L306" s="267"/>
      <c r="M306" s="267"/>
      <c r="N306" s="267"/>
      <c r="O306" s="267"/>
      <c r="P306" s="36"/>
      <c r="Q306" s="36"/>
      <c r="R306" s="36"/>
      <c r="S306" s="22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9"/>
      <c r="AM306" s="119"/>
      <c r="AN306" s="119"/>
      <c r="AO306" s="119"/>
      <c r="AP306" s="119"/>
      <c r="AQ306" s="119"/>
      <c r="AR306" s="119"/>
      <c r="AS306" s="119"/>
      <c r="AT306" s="119"/>
    </row>
    <row r="307" spans="1:46" s="39" customFormat="1" ht="31.15" customHeight="1" x14ac:dyDescent="0.2">
      <c r="A307" s="134"/>
      <c r="B307" s="371" t="s">
        <v>25</v>
      </c>
      <c r="C307" s="372"/>
      <c r="D307" s="83"/>
      <c r="E307" s="83"/>
      <c r="F307" s="83"/>
      <c r="G307" s="83"/>
      <c r="H307" s="84"/>
      <c r="I307" s="83"/>
      <c r="J307" s="84"/>
      <c r="K307" s="83"/>
      <c r="L307" s="242"/>
      <c r="M307" s="242"/>
      <c r="N307" s="242"/>
      <c r="O307" s="242"/>
      <c r="P307" s="38"/>
      <c r="Q307" s="38"/>
      <c r="R307" s="38"/>
      <c r="S307" s="228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1"/>
      <c r="AM307" s="121"/>
      <c r="AN307" s="121"/>
      <c r="AO307" s="121"/>
      <c r="AP307" s="121"/>
      <c r="AQ307" s="121"/>
      <c r="AR307" s="121"/>
      <c r="AS307" s="121"/>
      <c r="AT307" s="121"/>
    </row>
    <row r="308" spans="1:46" s="39" customFormat="1" x14ac:dyDescent="0.2">
      <c r="A308" s="134"/>
      <c r="B308" s="86" t="s">
        <v>75</v>
      </c>
      <c r="C308" s="313" t="s">
        <v>49</v>
      </c>
      <c r="D308" s="83">
        <v>225000</v>
      </c>
      <c r="E308" s="83">
        <v>45000</v>
      </c>
      <c r="F308" s="83">
        <v>18300</v>
      </c>
      <c r="G308" s="83">
        <v>0</v>
      </c>
      <c r="H308" s="84">
        <v>180000</v>
      </c>
      <c r="I308" s="83"/>
      <c r="J308" s="84">
        <v>0</v>
      </c>
      <c r="K308" s="83"/>
      <c r="L308" s="242"/>
      <c r="M308" s="242"/>
      <c r="N308" s="242"/>
      <c r="O308" s="242"/>
      <c r="P308" s="38"/>
      <c r="Q308" s="38"/>
      <c r="R308" s="38"/>
      <c r="S308" s="228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1"/>
      <c r="AM308" s="121"/>
      <c r="AN308" s="121"/>
      <c r="AO308" s="121"/>
      <c r="AP308" s="121"/>
      <c r="AQ308" s="121"/>
      <c r="AR308" s="121"/>
      <c r="AS308" s="121"/>
      <c r="AT308" s="121"/>
    </row>
    <row r="309" spans="1:46" s="39" customFormat="1" x14ac:dyDescent="0.2">
      <c r="A309" s="134"/>
      <c r="B309" s="276"/>
      <c r="C309" s="264"/>
      <c r="D309" s="265"/>
      <c r="E309" s="265"/>
      <c r="F309" s="265"/>
      <c r="G309" s="265"/>
      <c r="H309" s="266"/>
      <c r="I309" s="265"/>
      <c r="J309" s="266"/>
      <c r="K309" s="265"/>
      <c r="L309" s="267"/>
      <c r="M309" s="267"/>
      <c r="N309" s="267"/>
      <c r="O309" s="267"/>
      <c r="P309" s="38"/>
      <c r="Q309" s="38"/>
      <c r="R309" s="38"/>
      <c r="S309" s="228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1"/>
      <c r="AM309" s="121"/>
      <c r="AN309" s="121"/>
      <c r="AO309" s="121"/>
      <c r="AP309" s="121"/>
      <c r="AQ309" s="121"/>
      <c r="AR309" s="121"/>
      <c r="AS309" s="121"/>
      <c r="AT309" s="121"/>
    </row>
    <row r="310" spans="1:46" s="39" customFormat="1" x14ac:dyDescent="0.2">
      <c r="A310" s="134"/>
      <c r="B310" s="86" t="s">
        <v>309</v>
      </c>
      <c r="C310" s="313" t="s">
        <v>310</v>
      </c>
      <c r="D310" s="83">
        <v>80000</v>
      </c>
      <c r="E310" s="83">
        <v>12800</v>
      </c>
      <c r="F310" s="83">
        <v>7800</v>
      </c>
      <c r="G310" s="83">
        <v>0</v>
      </c>
      <c r="H310" s="84">
        <v>67200</v>
      </c>
      <c r="I310" s="83"/>
      <c r="J310" s="84">
        <v>0</v>
      </c>
      <c r="K310" s="83"/>
      <c r="L310" s="242"/>
      <c r="M310" s="242"/>
      <c r="N310" s="242"/>
      <c r="O310" s="242"/>
      <c r="P310" s="38"/>
      <c r="Q310" s="38"/>
      <c r="R310" s="38"/>
      <c r="S310" s="228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1"/>
      <c r="AM310" s="121"/>
      <c r="AN310" s="121"/>
      <c r="AO310" s="121"/>
      <c r="AP310" s="121"/>
      <c r="AQ310" s="121"/>
      <c r="AR310" s="121"/>
      <c r="AS310" s="121"/>
      <c r="AT310" s="121"/>
    </row>
    <row r="311" spans="1:46" s="39" customFormat="1" x14ac:dyDescent="0.2">
      <c r="A311" s="134"/>
      <c r="B311" s="276"/>
      <c r="C311" s="264"/>
      <c r="D311" s="265"/>
      <c r="E311" s="265"/>
      <c r="F311" s="265"/>
      <c r="G311" s="265"/>
      <c r="H311" s="266"/>
      <c r="I311" s="265"/>
      <c r="J311" s="266"/>
      <c r="K311" s="265"/>
      <c r="L311" s="267"/>
      <c r="M311" s="267"/>
      <c r="N311" s="267"/>
      <c r="O311" s="267"/>
      <c r="P311" s="38"/>
      <c r="Q311" s="38"/>
      <c r="R311" s="38"/>
      <c r="S311" s="228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1"/>
      <c r="AM311" s="121"/>
      <c r="AN311" s="121"/>
      <c r="AO311" s="121"/>
      <c r="AP311" s="121"/>
      <c r="AQ311" s="121"/>
      <c r="AR311" s="121"/>
      <c r="AS311" s="121"/>
      <c r="AT311" s="121"/>
    </row>
    <row r="312" spans="1:46" s="39" customFormat="1" x14ac:dyDescent="0.2">
      <c r="A312" s="134"/>
      <c r="B312" s="86" t="s">
        <v>50</v>
      </c>
      <c r="C312" s="82" t="s">
        <v>51</v>
      </c>
      <c r="D312" s="83">
        <v>300000</v>
      </c>
      <c r="E312" s="83">
        <v>25000</v>
      </c>
      <c r="F312" s="83">
        <v>5000</v>
      </c>
      <c r="G312" s="83">
        <v>230000</v>
      </c>
      <c r="H312" s="84">
        <v>275000</v>
      </c>
      <c r="I312" s="83"/>
      <c r="J312" s="84">
        <v>0</v>
      </c>
      <c r="K312" s="83"/>
      <c r="L312" s="242"/>
      <c r="M312" s="242"/>
      <c r="N312" s="242"/>
      <c r="O312" s="242"/>
      <c r="P312" s="38"/>
      <c r="Q312" s="38"/>
      <c r="R312" s="38"/>
      <c r="S312" s="228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1"/>
      <c r="AM312" s="121"/>
      <c r="AN312" s="121"/>
      <c r="AO312" s="121"/>
      <c r="AP312" s="121"/>
      <c r="AQ312" s="121"/>
      <c r="AR312" s="121"/>
      <c r="AS312" s="121"/>
      <c r="AT312" s="121"/>
    </row>
    <row r="313" spans="1:46" s="39" customFormat="1" x14ac:dyDescent="0.2">
      <c r="A313" s="134"/>
      <c r="B313" s="276"/>
      <c r="C313" s="264"/>
      <c r="D313" s="265"/>
      <c r="E313" s="265"/>
      <c r="F313" s="265"/>
      <c r="G313" s="265"/>
      <c r="H313" s="266"/>
      <c r="I313" s="265"/>
      <c r="J313" s="266"/>
      <c r="K313" s="265"/>
      <c r="L313" s="267"/>
      <c r="M313" s="267"/>
      <c r="N313" s="267"/>
      <c r="O313" s="267"/>
      <c r="P313" s="38"/>
      <c r="Q313" s="38"/>
      <c r="R313" s="38"/>
      <c r="S313" s="228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1"/>
      <c r="AM313" s="121"/>
      <c r="AN313" s="121"/>
      <c r="AO313" s="121"/>
      <c r="AP313" s="121"/>
      <c r="AQ313" s="121"/>
      <c r="AR313" s="121"/>
      <c r="AS313" s="121"/>
      <c r="AT313" s="121"/>
    </row>
    <row r="314" spans="1:46" s="39" customFormat="1" x14ac:dyDescent="0.2">
      <c r="A314" s="134"/>
      <c r="B314" s="86" t="s">
        <v>311</v>
      </c>
      <c r="C314" s="313" t="s">
        <v>200</v>
      </c>
      <c r="D314" s="83">
        <v>325000</v>
      </c>
      <c r="E314" s="83">
        <v>65000</v>
      </c>
      <c r="F314" s="83">
        <v>61600</v>
      </c>
      <c r="G314" s="83">
        <v>200000</v>
      </c>
      <c r="H314" s="84">
        <v>0</v>
      </c>
      <c r="I314" s="83"/>
      <c r="J314" s="84">
        <v>260000</v>
      </c>
      <c r="K314" s="83"/>
      <c r="L314" s="242"/>
      <c r="M314" s="242"/>
      <c r="N314" s="242"/>
      <c r="O314" s="242"/>
      <c r="P314" s="38"/>
      <c r="Q314" s="38"/>
      <c r="R314" s="38"/>
      <c r="S314" s="228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1"/>
      <c r="AM314" s="121"/>
      <c r="AN314" s="121"/>
      <c r="AO314" s="121"/>
      <c r="AP314" s="121"/>
      <c r="AQ314" s="121"/>
      <c r="AR314" s="121"/>
      <c r="AS314" s="121"/>
      <c r="AT314" s="121"/>
    </row>
    <row r="315" spans="1:46" s="39" customFormat="1" x14ac:dyDescent="0.2">
      <c r="A315" s="134"/>
      <c r="B315" s="276"/>
      <c r="C315" s="264"/>
      <c r="D315" s="265"/>
      <c r="E315" s="265"/>
      <c r="F315" s="265"/>
      <c r="G315" s="265"/>
      <c r="H315" s="266"/>
      <c r="I315" s="265"/>
      <c r="J315" s="266"/>
      <c r="K315" s="265"/>
      <c r="L315" s="267"/>
      <c r="M315" s="267"/>
      <c r="N315" s="267"/>
      <c r="O315" s="267"/>
      <c r="P315" s="38"/>
      <c r="Q315" s="38"/>
      <c r="R315" s="38"/>
      <c r="S315" s="228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1"/>
      <c r="AM315" s="121"/>
      <c r="AN315" s="121"/>
      <c r="AO315" s="121"/>
      <c r="AP315" s="121"/>
      <c r="AQ315" s="121"/>
      <c r="AR315" s="121"/>
      <c r="AS315" s="121"/>
      <c r="AT315" s="121"/>
    </row>
    <row r="316" spans="1:46" s="39" customFormat="1" x14ac:dyDescent="0.2">
      <c r="A316" s="134"/>
      <c r="B316" s="86" t="s">
        <v>312</v>
      </c>
      <c r="C316" s="313" t="s">
        <v>313</v>
      </c>
      <c r="D316" s="83">
        <v>280000</v>
      </c>
      <c r="E316" s="83">
        <v>17800</v>
      </c>
      <c r="F316" s="83">
        <v>14800</v>
      </c>
      <c r="G316" s="83">
        <v>265000</v>
      </c>
      <c r="H316" s="84">
        <v>0</v>
      </c>
      <c r="I316" s="83"/>
      <c r="J316" s="84">
        <v>262200</v>
      </c>
      <c r="K316" s="83"/>
      <c r="L316" s="242"/>
      <c r="M316" s="242"/>
      <c r="N316" s="242"/>
      <c r="O316" s="242"/>
      <c r="P316" s="38"/>
      <c r="Q316" s="38"/>
      <c r="R316" s="38"/>
      <c r="S316" s="228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1"/>
      <c r="AM316" s="121"/>
      <c r="AN316" s="121"/>
      <c r="AO316" s="121"/>
      <c r="AP316" s="121"/>
      <c r="AQ316" s="121"/>
      <c r="AR316" s="121"/>
      <c r="AS316" s="121"/>
      <c r="AT316" s="121"/>
    </row>
    <row r="317" spans="1:46" s="39" customFormat="1" x14ac:dyDescent="0.2">
      <c r="A317" s="134"/>
      <c r="B317" s="276"/>
      <c r="C317" s="264"/>
      <c r="D317" s="265"/>
      <c r="E317" s="265"/>
      <c r="F317" s="265"/>
      <c r="G317" s="265"/>
      <c r="H317" s="266"/>
      <c r="I317" s="265"/>
      <c r="J317" s="266"/>
      <c r="K317" s="265"/>
      <c r="L317" s="267"/>
      <c r="M317" s="267"/>
      <c r="N317" s="267"/>
      <c r="O317" s="267"/>
      <c r="P317" s="38"/>
      <c r="Q317" s="38"/>
      <c r="R317" s="38"/>
      <c r="S317" s="228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1"/>
      <c r="AM317" s="121"/>
      <c r="AN317" s="121"/>
      <c r="AO317" s="121"/>
      <c r="AP317" s="121"/>
      <c r="AQ317" s="121"/>
      <c r="AR317" s="121"/>
      <c r="AS317" s="121"/>
      <c r="AT317" s="121"/>
    </row>
    <row r="318" spans="1:46" s="39" customFormat="1" x14ac:dyDescent="0.2">
      <c r="A318" s="134"/>
      <c r="B318" s="86" t="s">
        <v>314</v>
      </c>
      <c r="C318" s="82" t="s">
        <v>315</v>
      </c>
      <c r="D318" s="83">
        <v>680000</v>
      </c>
      <c r="E318" s="83">
        <v>86500</v>
      </c>
      <c r="F318" s="83">
        <v>66500</v>
      </c>
      <c r="G318" s="83">
        <v>20000</v>
      </c>
      <c r="H318" s="84">
        <v>113500</v>
      </c>
      <c r="I318" s="83"/>
      <c r="J318" s="84">
        <v>480000</v>
      </c>
      <c r="K318" s="83"/>
      <c r="L318" s="242"/>
      <c r="M318" s="242"/>
      <c r="N318" s="242"/>
      <c r="O318" s="242"/>
      <c r="P318" s="38"/>
      <c r="Q318" s="38"/>
      <c r="R318" s="38"/>
      <c r="S318" s="228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1"/>
      <c r="AM318" s="121"/>
      <c r="AN318" s="121"/>
      <c r="AO318" s="121"/>
      <c r="AP318" s="121"/>
      <c r="AQ318" s="121"/>
      <c r="AR318" s="121"/>
      <c r="AS318" s="121"/>
      <c r="AT318" s="121"/>
    </row>
    <row r="319" spans="1:46" s="39" customFormat="1" x14ac:dyDescent="0.2">
      <c r="A319" s="134"/>
      <c r="B319" s="276"/>
      <c r="C319" s="264"/>
      <c r="D319" s="265"/>
      <c r="E319" s="265"/>
      <c r="F319" s="265"/>
      <c r="G319" s="265"/>
      <c r="H319" s="266"/>
      <c r="I319" s="265"/>
      <c r="J319" s="266"/>
      <c r="K319" s="265"/>
      <c r="L319" s="267"/>
      <c r="M319" s="267"/>
      <c r="N319" s="267"/>
      <c r="O319" s="267"/>
      <c r="P319" s="38"/>
      <c r="Q319" s="38"/>
      <c r="R319" s="38"/>
      <c r="S319" s="228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1"/>
      <c r="AM319" s="121"/>
      <c r="AN319" s="121"/>
      <c r="AO319" s="121"/>
      <c r="AP319" s="121"/>
      <c r="AQ319" s="121"/>
      <c r="AR319" s="121"/>
      <c r="AS319" s="121"/>
      <c r="AT319" s="121"/>
    </row>
    <row r="320" spans="1:46" s="39" customFormat="1" x14ac:dyDescent="0.2">
      <c r="A320" s="134"/>
      <c r="B320" s="86" t="s">
        <v>316</v>
      </c>
      <c r="C320" s="313" t="s">
        <v>317</v>
      </c>
      <c r="D320" s="83">
        <v>500000</v>
      </c>
      <c r="E320" s="83">
        <v>300000</v>
      </c>
      <c r="F320" s="83">
        <v>50200</v>
      </c>
      <c r="G320" s="83">
        <v>0</v>
      </c>
      <c r="H320" s="84">
        <v>200000</v>
      </c>
      <c r="I320" s="83"/>
      <c r="J320" s="84">
        <v>0</v>
      </c>
      <c r="K320" s="83"/>
      <c r="L320" s="242"/>
      <c r="M320" s="242"/>
      <c r="N320" s="242"/>
      <c r="O320" s="242"/>
      <c r="P320" s="38"/>
      <c r="Q320" s="38"/>
      <c r="R320" s="38"/>
      <c r="S320" s="228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1"/>
      <c r="AM320" s="121"/>
      <c r="AN320" s="121"/>
      <c r="AO320" s="121"/>
      <c r="AP320" s="121"/>
      <c r="AQ320" s="121"/>
      <c r="AR320" s="121"/>
      <c r="AS320" s="121"/>
      <c r="AT320" s="121"/>
    </row>
    <row r="321" spans="1:46" s="39" customFormat="1" x14ac:dyDescent="0.2">
      <c r="A321" s="134"/>
      <c r="B321" s="276"/>
      <c r="C321" s="264"/>
      <c r="D321" s="265"/>
      <c r="E321" s="265"/>
      <c r="F321" s="265"/>
      <c r="G321" s="265"/>
      <c r="H321" s="266"/>
      <c r="I321" s="265"/>
      <c r="J321" s="266"/>
      <c r="K321" s="265"/>
      <c r="L321" s="267"/>
      <c r="M321" s="267"/>
      <c r="N321" s="267"/>
      <c r="O321" s="267"/>
      <c r="P321" s="38"/>
      <c r="Q321" s="38"/>
      <c r="R321" s="38"/>
      <c r="S321" s="228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1"/>
      <c r="AM321" s="121"/>
      <c r="AN321" s="121"/>
      <c r="AO321" s="121"/>
      <c r="AP321" s="121"/>
      <c r="AQ321" s="121"/>
      <c r="AR321" s="121"/>
      <c r="AS321" s="121"/>
      <c r="AT321" s="121"/>
    </row>
    <row r="322" spans="1:46" s="39" customFormat="1" x14ac:dyDescent="0.2">
      <c r="A322" s="134"/>
      <c r="B322" s="86" t="s">
        <v>318</v>
      </c>
      <c r="C322" s="313" t="s">
        <v>319</v>
      </c>
      <c r="D322" s="83">
        <v>350000</v>
      </c>
      <c r="E322" s="83">
        <v>250000</v>
      </c>
      <c r="F322" s="83">
        <v>31600</v>
      </c>
      <c r="G322" s="83">
        <v>0</v>
      </c>
      <c r="H322" s="84">
        <v>100000</v>
      </c>
      <c r="I322" s="83"/>
      <c r="J322" s="84">
        <v>0</v>
      </c>
      <c r="K322" s="83"/>
      <c r="L322" s="242"/>
      <c r="M322" s="242"/>
      <c r="N322" s="242"/>
      <c r="O322" s="242"/>
      <c r="P322" s="38"/>
      <c r="Q322" s="38"/>
      <c r="R322" s="38"/>
      <c r="S322" s="228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1"/>
      <c r="AM322" s="121"/>
      <c r="AN322" s="121"/>
      <c r="AO322" s="121"/>
      <c r="AP322" s="121"/>
      <c r="AQ322" s="121"/>
      <c r="AR322" s="121"/>
      <c r="AS322" s="121"/>
      <c r="AT322" s="121"/>
    </row>
    <row r="323" spans="1:46" s="39" customFormat="1" x14ac:dyDescent="0.2">
      <c r="A323" s="134"/>
      <c r="B323" s="276"/>
      <c r="C323" s="264"/>
      <c r="D323" s="265"/>
      <c r="E323" s="265"/>
      <c r="F323" s="265"/>
      <c r="G323" s="265"/>
      <c r="H323" s="266"/>
      <c r="I323" s="265"/>
      <c r="J323" s="266"/>
      <c r="K323" s="265"/>
      <c r="L323" s="267"/>
      <c r="M323" s="267"/>
      <c r="N323" s="267"/>
      <c r="O323" s="267"/>
      <c r="P323" s="38"/>
      <c r="Q323" s="38"/>
      <c r="R323" s="38"/>
      <c r="S323" s="228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1"/>
      <c r="AM323" s="121"/>
      <c r="AN323" s="121"/>
      <c r="AO323" s="121"/>
      <c r="AP323" s="121"/>
      <c r="AQ323" s="121"/>
      <c r="AR323" s="121"/>
      <c r="AS323" s="121"/>
      <c r="AT323" s="121"/>
    </row>
    <row r="324" spans="1:46" s="39" customFormat="1" x14ac:dyDescent="0.2">
      <c r="A324" s="134"/>
      <c r="B324" s="86" t="s">
        <v>447</v>
      </c>
      <c r="C324" s="82" t="s">
        <v>320</v>
      </c>
      <c r="D324" s="83">
        <v>60000</v>
      </c>
      <c r="E324" s="83">
        <v>6500</v>
      </c>
      <c r="F324" s="83">
        <v>6500</v>
      </c>
      <c r="G324" s="83">
        <v>0</v>
      </c>
      <c r="H324" s="84">
        <v>0</v>
      </c>
      <c r="I324" s="83"/>
      <c r="J324" s="84">
        <v>53500</v>
      </c>
      <c r="K324" s="83"/>
      <c r="L324" s="242"/>
      <c r="M324" s="242"/>
      <c r="N324" s="242"/>
      <c r="O324" s="242"/>
      <c r="P324" s="38"/>
      <c r="Q324" s="38"/>
      <c r="R324" s="38"/>
      <c r="S324" s="228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1"/>
      <c r="AM324" s="121"/>
      <c r="AN324" s="121"/>
      <c r="AO324" s="121"/>
      <c r="AP324" s="121"/>
      <c r="AQ324" s="121"/>
      <c r="AR324" s="121"/>
      <c r="AS324" s="121"/>
      <c r="AT324" s="121"/>
    </row>
    <row r="325" spans="1:46" s="39" customFormat="1" x14ac:dyDescent="0.2">
      <c r="A325" s="134"/>
      <c r="B325" s="86"/>
      <c r="C325" s="82"/>
      <c r="D325" s="83"/>
      <c r="E325" s="83"/>
      <c r="F325" s="83"/>
      <c r="G325" s="83"/>
      <c r="H325" s="84"/>
      <c r="I325" s="83"/>
      <c r="J325" s="84"/>
      <c r="K325" s="83"/>
      <c r="L325" s="242"/>
      <c r="M325" s="242"/>
      <c r="N325" s="242"/>
      <c r="O325" s="242"/>
      <c r="P325" s="38"/>
      <c r="Q325" s="38"/>
      <c r="R325" s="38"/>
      <c r="S325" s="228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1"/>
      <c r="AM325" s="121"/>
      <c r="AN325" s="121"/>
      <c r="AO325" s="121"/>
      <c r="AP325" s="121"/>
      <c r="AQ325" s="121"/>
      <c r="AR325" s="121"/>
      <c r="AS325" s="121"/>
      <c r="AT325" s="121"/>
    </row>
    <row r="326" spans="1:46" s="39" customFormat="1" x14ac:dyDescent="0.2">
      <c r="A326" s="134"/>
      <c r="B326" s="86" t="s">
        <v>448</v>
      </c>
      <c r="C326" s="82" t="s">
        <v>321</v>
      </c>
      <c r="D326" s="83">
        <v>60000</v>
      </c>
      <c r="E326" s="83"/>
      <c r="F326" s="83"/>
      <c r="G326" s="83"/>
      <c r="H326" s="84">
        <v>0</v>
      </c>
      <c r="I326" s="83"/>
      <c r="J326" s="84">
        <v>60000</v>
      </c>
      <c r="K326" s="83"/>
      <c r="L326" s="242"/>
      <c r="M326" s="242"/>
      <c r="N326" s="242"/>
      <c r="O326" s="242"/>
      <c r="P326" s="38"/>
      <c r="Q326" s="38"/>
      <c r="R326" s="38"/>
      <c r="S326" s="228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1"/>
      <c r="AM326" s="121"/>
      <c r="AN326" s="121"/>
      <c r="AO326" s="121"/>
      <c r="AP326" s="121"/>
      <c r="AQ326" s="121"/>
      <c r="AR326" s="121"/>
      <c r="AS326" s="121"/>
      <c r="AT326" s="121"/>
    </row>
    <row r="327" spans="1:46" s="39" customFormat="1" x14ac:dyDescent="0.2">
      <c r="A327" s="134"/>
      <c r="B327" s="276"/>
      <c r="C327" s="264"/>
      <c r="D327" s="265"/>
      <c r="E327" s="265"/>
      <c r="F327" s="265"/>
      <c r="G327" s="265"/>
      <c r="H327" s="266"/>
      <c r="I327" s="265"/>
      <c r="J327" s="266"/>
      <c r="K327" s="265"/>
      <c r="L327" s="267"/>
      <c r="M327" s="267"/>
      <c r="N327" s="267"/>
      <c r="O327" s="267"/>
      <c r="P327" s="38"/>
      <c r="Q327" s="38"/>
      <c r="R327" s="38"/>
      <c r="S327" s="228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1"/>
      <c r="AM327" s="121"/>
      <c r="AN327" s="121"/>
      <c r="AO327" s="121"/>
      <c r="AP327" s="121"/>
      <c r="AQ327" s="121"/>
      <c r="AR327" s="121"/>
      <c r="AS327" s="121"/>
      <c r="AT327" s="121"/>
    </row>
    <row r="328" spans="1:46" s="39" customFormat="1" ht="30" x14ac:dyDescent="0.2">
      <c r="A328" s="134"/>
      <c r="B328" s="86" t="s">
        <v>322</v>
      </c>
      <c r="C328" s="82" t="s">
        <v>323</v>
      </c>
      <c r="D328" s="83">
        <v>1822800</v>
      </c>
      <c r="E328" s="83">
        <v>524500</v>
      </c>
      <c r="F328" s="83">
        <v>507500</v>
      </c>
      <c r="G328" s="83">
        <v>500000</v>
      </c>
      <c r="H328" s="84">
        <v>1298300</v>
      </c>
      <c r="I328" s="83"/>
      <c r="J328" s="84">
        <v>0</v>
      </c>
      <c r="K328" s="83"/>
      <c r="L328" s="242"/>
      <c r="M328" s="242"/>
      <c r="N328" s="242"/>
      <c r="O328" s="242"/>
      <c r="P328" s="38"/>
      <c r="Q328" s="38"/>
      <c r="R328" s="38"/>
      <c r="S328" s="228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1"/>
      <c r="AM328" s="121"/>
      <c r="AN328" s="121"/>
      <c r="AO328" s="121"/>
      <c r="AP328" s="121"/>
      <c r="AQ328" s="121"/>
      <c r="AR328" s="121"/>
      <c r="AS328" s="121"/>
      <c r="AT328" s="121"/>
    </row>
    <row r="329" spans="1:46" s="85" customFormat="1" x14ac:dyDescent="0.2">
      <c r="A329" s="136"/>
      <c r="B329" s="276"/>
      <c r="C329" s="264"/>
      <c r="D329" s="265"/>
      <c r="E329" s="265"/>
      <c r="F329" s="265"/>
      <c r="G329" s="265"/>
      <c r="H329" s="266"/>
      <c r="I329" s="265"/>
      <c r="J329" s="266"/>
      <c r="K329" s="265"/>
      <c r="L329" s="267"/>
      <c r="M329" s="267"/>
      <c r="N329" s="267"/>
      <c r="O329" s="267"/>
      <c r="P329" s="38"/>
      <c r="Q329" s="38"/>
      <c r="R329" s="38"/>
      <c r="S329" s="228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6"/>
      <c r="AM329" s="126"/>
      <c r="AN329" s="126"/>
      <c r="AO329" s="126"/>
      <c r="AP329" s="126"/>
      <c r="AQ329" s="126"/>
      <c r="AR329" s="126"/>
      <c r="AS329" s="126"/>
      <c r="AT329" s="126"/>
    </row>
    <row r="330" spans="1:46" s="39" customFormat="1" x14ac:dyDescent="0.2">
      <c r="A330" s="134"/>
      <c r="B330" s="86" t="s">
        <v>324</v>
      </c>
      <c r="C330" s="313" t="s">
        <v>325</v>
      </c>
      <c r="D330" s="83">
        <v>240000</v>
      </c>
      <c r="E330" s="83">
        <v>16200</v>
      </c>
      <c r="F330" s="83">
        <v>13200</v>
      </c>
      <c r="G330" s="83">
        <v>0</v>
      </c>
      <c r="H330" s="84">
        <v>1000</v>
      </c>
      <c r="I330" s="83"/>
      <c r="J330" s="84">
        <v>222800</v>
      </c>
      <c r="K330" s="83"/>
      <c r="L330" s="242"/>
      <c r="M330" s="242"/>
      <c r="N330" s="242"/>
      <c r="O330" s="242"/>
      <c r="P330" s="38"/>
      <c r="Q330" s="38"/>
      <c r="R330" s="38"/>
      <c r="S330" s="228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1"/>
      <c r="AM330" s="121"/>
      <c r="AN330" s="121"/>
      <c r="AO330" s="121"/>
      <c r="AP330" s="121"/>
      <c r="AQ330" s="121"/>
      <c r="AR330" s="121"/>
      <c r="AS330" s="121"/>
      <c r="AT330" s="121"/>
    </row>
    <row r="331" spans="1:46" s="39" customFormat="1" x14ac:dyDescent="0.2">
      <c r="A331" s="134"/>
      <c r="B331" s="86"/>
      <c r="C331" s="82"/>
      <c r="D331" s="83"/>
      <c r="E331" s="83"/>
      <c r="F331" s="83"/>
      <c r="G331" s="83"/>
      <c r="H331" s="84"/>
      <c r="I331" s="83"/>
      <c r="J331" s="84"/>
      <c r="K331" s="83"/>
      <c r="L331" s="242"/>
      <c r="M331" s="242"/>
      <c r="N331" s="242"/>
      <c r="O331" s="242"/>
      <c r="P331" s="38"/>
      <c r="Q331" s="38"/>
      <c r="R331" s="38"/>
      <c r="S331" s="228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1"/>
      <c r="AM331" s="121"/>
      <c r="AN331" s="121"/>
      <c r="AO331" s="121"/>
      <c r="AP331" s="121"/>
      <c r="AQ331" s="121"/>
      <c r="AR331" s="121"/>
      <c r="AS331" s="121"/>
      <c r="AT331" s="121"/>
    </row>
    <row r="332" spans="1:46" s="39" customFormat="1" ht="30" x14ac:dyDescent="0.2">
      <c r="A332" s="134"/>
      <c r="B332" s="86" t="s">
        <v>326</v>
      </c>
      <c r="C332" s="313" t="s">
        <v>327</v>
      </c>
      <c r="D332" s="83">
        <v>560000</v>
      </c>
      <c r="E332" s="83">
        <v>50300</v>
      </c>
      <c r="F332" s="83">
        <v>43800</v>
      </c>
      <c r="G332" s="83"/>
      <c r="H332" s="84">
        <v>1000</v>
      </c>
      <c r="I332" s="83"/>
      <c r="J332" s="84">
        <v>0</v>
      </c>
      <c r="K332" s="83"/>
      <c r="L332" s="242">
        <v>508700</v>
      </c>
      <c r="M332" s="242"/>
      <c r="N332" s="242"/>
      <c r="O332" s="242"/>
      <c r="P332" s="38"/>
      <c r="Q332" s="38"/>
      <c r="R332" s="38"/>
      <c r="S332" s="228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1"/>
      <c r="AM332" s="121"/>
      <c r="AN332" s="121"/>
      <c r="AO332" s="121"/>
      <c r="AP332" s="121"/>
      <c r="AQ332" s="121"/>
      <c r="AR332" s="121"/>
      <c r="AS332" s="121"/>
      <c r="AT332" s="121"/>
    </row>
    <row r="333" spans="1:46" s="39" customFormat="1" x14ac:dyDescent="0.2">
      <c r="A333" s="134"/>
      <c r="B333" s="86"/>
      <c r="C333" s="82"/>
      <c r="D333" s="83"/>
      <c r="E333" s="83"/>
      <c r="F333" s="83"/>
      <c r="G333" s="83"/>
      <c r="H333" s="84"/>
      <c r="I333" s="83"/>
      <c r="J333" s="84"/>
      <c r="K333" s="83"/>
      <c r="L333" s="242"/>
      <c r="M333" s="242"/>
      <c r="N333" s="242"/>
      <c r="O333" s="242"/>
      <c r="P333" s="38"/>
      <c r="Q333" s="38"/>
      <c r="R333" s="38"/>
      <c r="S333" s="228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1"/>
      <c r="AM333" s="121"/>
      <c r="AN333" s="121"/>
      <c r="AO333" s="121"/>
      <c r="AP333" s="121"/>
      <c r="AQ333" s="121"/>
      <c r="AR333" s="121"/>
      <c r="AS333" s="121"/>
      <c r="AT333" s="121"/>
    </row>
    <row r="334" spans="1:46" s="39" customFormat="1" x14ac:dyDescent="0.2">
      <c r="A334" s="134"/>
      <c r="B334" s="86" t="s">
        <v>345</v>
      </c>
      <c r="C334" s="313" t="s">
        <v>328</v>
      </c>
      <c r="D334" s="83">
        <v>300000</v>
      </c>
      <c r="E334" s="83">
        <v>46000</v>
      </c>
      <c r="F334" s="83">
        <v>6000</v>
      </c>
      <c r="G334" s="83">
        <v>50000</v>
      </c>
      <c r="H334" s="84">
        <v>254000</v>
      </c>
      <c r="I334" s="83"/>
      <c r="J334" s="84">
        <v>0</v>
      </c>
      <c r="K334" s="83"/>
      <c r="L334" s="242"/>
      <c r="M334" s="242"/>
      <c r="N334" s="242"/>
      <c r="O334" s="242"/>
      <c r="P334" s="38"/>
      <c r="Q334" s="38"/>
      <c r="R334" s="38"/>
      <c r="S334" s="228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1"/>
      <c r="AM334" s="121"/>
      <c r="AN334" s="121"/>
      <c r="AO334" s="121"/>
      <c r="AP334" s="121"/>
      <c r="AQ334" s="121"/>
      <c r="AR334" s="121"/>
      <c r="AS334" s="121"/>
      <c r="AT334" s="121"/>
    </row>
    <row r="335" spans="1:46" s="39" customFormat="1" x14ac:dyDescent="0.2">
      <c r="A335" s="134"/>
      <c r="B335" s="86"/>
      <c r="C335" s="82"/>
      <c r="D335" s="83"/>
      <c r="E335" s="83"/>
      <c r="F335" s="83"/>
      <c r="G335" s="83"/>
      <c r="H335" s="84"/>
      <c r="I335" s="83"/>
      <c r="J335" s="84"/>
      <c r="K335" s="83"/>
      <c r="L335" s="242"/>
      <c r="M335" s="242"/>
      <c r="N335" s="242"/>
      <c r="O335" s="242"/>
      <c r="P335" s="38"/>
      <c r="Q335" s="38"/>
      <c r="R335" s="38"/>
      <c r="S335" s="228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1"/>
      <c r="AM335" s="121"/>
      <c r="AN335" s="121"/>
      <c r="AO335" s="121"/>
      <c r="AP335" s="121"/>
      <c r="AQ335" s="121"/>
      <c r="AR335" s="121"/>
      <c r="AS335" s="121"/>
      <c r="AT335" s="121"/>
    </row>
    <row r="336" spans="1:46" s="39" customFormat="1" x14ac:dyDescent="0.2">
      <c r="A336" s="134"/>
      <c r="B336" s="86" t="s">
        <v>346</v>
      </c>
      <c r="C336" s="313" t="s">
        <v>347</v>
      </c>
      <c r="D336" s="83">
        <v>91000</v>
      </c>
      <c r="E336" s="83">
        <v>32000</v>
      </c>
      <c r="F336" s="83"/>
      <c r="G336" s="83">
        <v>0</v>
      </c>
      <c r="H336" s="84">
        <v>59000</v>
      </c>
      <c r="I336" s="83"/>
      <c r="J336" s="84">
        <v>0</v>
      </c>
      <c r="K336" s="83"/>
      <c r="L336" s="242"/>
      <c r="M336" s="242"/>
      <c r="N336" s="242"/>
      <c r="O336" s="242"/>
      <c r="P336" s="38"/>
      <c r="Q336" s="38"/>
      <c r="R336" s="38"/>
      <c r="S336" s="228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1"/>
      <c r="AM336" s="121"/>
      <c r="AN336" s="121"/>
      <c r="AO336" s="121"/>
      <c r="AP336" s="121"/>
      <c r="AQ336" s="121"/>
      <c r="AR336" s="121"/>
      <c r="AS336" s="121"/>
      <c r="AT336" s="121"/>
    </row>
    <row r="337" spans="1:46" s="39" customFormat="1" x14ac:dyDescent="0.2">
      <c r="A337" s="134"/>
      <c r="B337" s="276"/>
      <c r="C337" s="264"/>
      <c r="D337" s="265"/>
      <c r="E337" s="265"/>
      <c r="F337" s="265"/>
      <c r="G337" s="265"/>
      <c r="H337" s="266"/>
      <c r="I337" s="265"/>
      <c r="J337" s="266"/>
      <c r="K337" s="265"/>
      <c r="L337" s="267"/>
      <c r="M337" s="267"/>
      <c r="N337" s="267"/>
      <c r="O337" s="267"/>
      <c r="P337" s="38"/>
      <c r="Q337" s="38"/>
      <c r="R337" s="38"/>
      <c r="S337" s="228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1"/>
      <c r="AM337" s="121"/>
      <c r="AN337" s="121"/>
      <c r="AO337" s="121"/>
      <c r="AP337" s="121"/>
      <c r="AQ337" s="121"/>
      <c r="AR337" s="121"/>
      <c r="AS337" s="121"/>
      <c r="AT337" s="121"/>
    </row>
    <row r="338" spans="1:46" s="39" customFormat="1" x14ac:dyDescent="0.2">
      <c r="A338" s="134"/>
      <c r="B338" s="86" t="s">
        <v>329</v>
      </c>
      <c r="C338" s="82" t="s">
        <v>330</v>
      </c>
      <c r="D338" s="83">
        <v>630000</v>
      </c>
      <c r="E338" s="83">
        <v>60000</v>
      </c>
      <c r="F338" s="83">
        <v>37700</v>
      </c>
      <c r="G338" s="83">
        <v>0</v>
      </c>
      <c r="H338" s="84">
        <v>570000</v>
      </c>
      <c r="I338" s="83"/>
      <c r="J338" s="84">
        <v>0</v>
      </c>
      <c r="K338" s="83"/>
      <c r="L338" s="242"/>
      <c r="M338" s="242"/>
      <c r="N338" s="242"/>
      <c r="O338" s="242"/>
      <c r="P338" s="38"/>
      <c r="Q338" s="38"/>
      <c r="R338" s="38"/>
      <c r="S338" s="228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1"/>
      <c r="AM338" s="121"/>
      <c r="AN338" s="121"/>
      <c r="AO338" s="121"/>
      <c r="AP338" s="121"/>
      <c r="AQ338" s="121"/>
      <c r="AR338" s="121"/>
      <c r="AS338" s="121"/>
      <c r="AT338" s="121"/>
    </row>
    <row r="339" spans="1:46" s="39" customFormat="1" x14ac:dyDescent="0.2">
      <c r="A339" s="134"/>
      <c r="B339" s="276"/>
      <c r="C339" s="264"/>
      <c r="D339" s="265"/>
      <c r="E339" s="265"/>
      <c r="F339" s="265"/>
      <c r="G339" s="265"/>
      <c r="H339" s="266"/>
      <c r="I339" s="265"/>
      <c r="J339" s="266"/>
      <c r="K339" s="265"/>
      <c r="L339" s="267"/>
      <c r="M339" s="267"/>
      <c r="N339" s="267"/>
      <c r="O339" s="267"/>
      <c r="P339" s="38"/>
      <c r="Q339" s="38"/>
      <c r="R339" s="38"/>
      <c r="S339" s="228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1"/>
      <c r="AM339" s="121"/>
      <c r="AN339" s="121"/>
      <c r="AO339" s="121"/>
      <c r="AP339" s="121"/>
      <c r="AQ339" s="121"/>
      <c r="AR339" s="121"/>
      <c r="AS339" s="121"/>
      <c r="AT339" s="121"/>
    </row>
    <row r="340" spans="1:46" s="39" customFormat="1" x14ac:dyDescent="0.2">
      <c r="A340" s="134"/>
      <c r="B340" s="86" t="s">
        <v>331</v>
      </c>
      <c r="C340" s="313" t="s">
        <v>332</v>
      </c>
      <c r="D340" s="83">
        <v>300000</v>
      </c>
      <c r="E340" s="83">
        <v>135300</v>
      </c>
      <c r="F340" s="83">
        <v>35300</v>
      </c>
      <c r="G340" s="83">
        <v>50000</v>
      </c>
      <c r="H340" s="84">
        <v>164700</v>
      </c>
      <c r="I340" s="83"/>
      <c r="J340" s="84">
        <v>0</v>
      </c>
      <c r="K340" s="83"/>
      <c r="L340" s="242"/>
      <c r="M340" s="242"/>
      <c r="N340" s="242"/>
      <c r="O340" s="242"/>
      <c r="P340" s="38"/>
      <c r="Q340" s="38"/>
      <c r="R340" s="38"/>
      <c r="S340" s="228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1"/>
      <c r="AM340" s="121"/>
      <c r="AN340" s="121"/>
      <c r="AO340" s="121"/>
      <c r="AP340" s="121"/>
      <c r="AQ340" s="121"/>
      <c r="AR340" s="121"/>
      <c r="AS340" s="121"/>
      <c r="AT340" s="121"/>
    </row>
    <row r="341" spans="1:46" s="39" customFormat="1" x14ac:dyDescent="0.2">
      <c r="A341" s="134"/>
      <c r="B341" s="86"/>
      <c r="C341" s="82"/>
      <c r="D341" s="83"/>
      <c r="E341" s="83"/>
      <c r="F341" s="83"/>
      <c r="G341" s="83"/>
      <c r="H341" s="84"/>
      <c r="I341" s="83"/>
      <c r="J341" s="84"/>
      <c r="K341" s="83"/>
      <c r="L341" s="242"/>
      <c r="M341" s="242"/>
      <c r="N341" s="242"/>
      <c r="O341" s="242"/>
      <c r="P341" s="38"/>
      <c r="Q341" s="38"/>
      <c r="R341" s="38"/>
      <c r="S341" s="228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1"/>
      <c r="AM341" s="121"/>
      <c r="AN341" s="121"/>
      <c r="AO341" s="121"/>
      <c r="AP341" s="121"/>
      <c r="AQ341" s="121"/>
      <c r="AR341" s="121"/>
      <c r="AS341" s="121"/>
      <c r="AT341" s="121"/>
    </row>
    <row r="342" spans="1:46" s="39" customFormat="1" x14ac:dyDescent="0.2">
      <c r="A342" s="134"/>
      <c r="B342" s="86" t="s">
        <v>44</v>
      </c>
      <c r="C342" s="313" t="s">
        <v>45</v>
      </c>
      <c r="D342" s="83">
        <v>120000</v>
      </c>
      <c r="E342" s="83">
        <v>70000</v>
      </c>
      <c r="F342" s="83">
        <v>13100</v>
      </c>
      <c r="G342" s="83">
        <v>105000</v>
      </c>
      <c r="H342" s="84">
        <v>50000</v>
      </c>
      <c r="I342" s="83"/>
      <c r="J342" s="84">
        <v>0</v>
      </c>
      <c r="K342" s="83"/>
      <c r="L342" s="242"/>
      <c r="M342" s="242"/>
      <c r="N342" s="242"/>
      <c r="O342" s="242"/>
      <c r="P342" s="38"/>
      <c r="Q342" s="38"/>
      <c r="R342" s="38"/>
      <c r="S342" s="228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1"/>
      <c r="AM342" s="121"/>
      <c r="AN342" s="121"/>
      <c r="AO342" s="121"/>
      <c r="AP342" s="121"/>
      <c r="AQ342" s="121"/>
      <c r="AR342" s="121"/>
      <c r="AS342" s="121"/>
      <c r="AT342" s="121"/>
    </row>
    <row r="343" spans="1:46" s="39" customFormat="1" x14ac:dyDescent="0.2">
      <c r="A343" s="134"/>
      <c r="B343" s="86"/>
      <c r="C343" s="82"/>
      <c r="D343" s="83"/>
      <c r="E343" s="83"/>
      <c r="F343" s="83"/>
      <c r="G343" s="83"/>
      <c r="H343" s="84"/>
      <c r="I343" s="83"/>
      <c r="J343" s="84"/>
      <c r="K343" s="83"/>
      <c r="L343" s="242"/>
      <c r="M343" s="242"/>
      <c r="N343" s="242"/>
      <c r="O343" s="242"/>
      <c r="P343" s="38"/>
      <c r="Q343" s="38"/>
      <c r="R343" s="38"/>
      <c r="S343" s="228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1"/>
      <c r="AM343" s="121"/>
      <c r="AN343" s="121"/>
      <c r="AO343" s="121"/>
      <c r="AP343" s="121"/>
      <c r="AQ343" s="121"/>
      <c r="AR343" s="121"/>
      <c r="AS343" s="121"/>
      <c r="AT343" s="121"/>
    </row>
    <row r="344" spans="1:46" s="39" customFormat="1" x14ac:dyDescent="0.2">
      <c r="A344" s="134"/>
      <c r="B344" s="86" t="s">
        <v>333</v>
      </c>
      <c r="C344" s="313" t="s">
        <v>334</v>
      </c>
      <c r="D344" s="83">
        <v>50000</v>
      </c>
      <c r="E344" s="83">
        <v>0</v>
      </c>
      <c r="F344" s="83">
        <v>0</v>
      </c>
      <c r="G344" s="83">
        <v>0</v>
      </c>
      <c r="H344" s="84">
        <v>50000</v>
      </c>
      <c r="I344" s="83"/>
      <c r="J344" s="84">
        <v>0</v>
      </c>
      <c r="K344" s="83"/>
      <c r="L344" s="242"/>
      <c r="M344" s="242"/>
      <c r="N344" s="242"/>
      <c r="O344" s="242"/>
      <c r="P344" s="38"/>
      <c r="Q344" s="38"/>
      <c r="R344" s="38"/>
      <c r="S344" s="228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1"/>
      <c r="AM344" s="121"/>
      <c r="AN344" s="121"/>
      <c r="AO344" s="121"/>
      <c r="AP344" s="121"/>
      <c r="AQ344" s="121"/>
      <c r="AR344" s="121"/>
      <c r="AS344" s="121"/>
      <c r="AT344" s="121"/>
    </row>
    <row r="345" spans="1:46" s="39" customFormat="1" x14ac:dyDescent="0.2">
      <c r="A345" s="134"/>
      <c r="B345" s="86"/>
      <c r="C345" s="82"/>
      <c r="D345" s="83"/>
      <c r="E345" s="83"/>
      <c r="F345" s="83"/>
      <c r="G345" s="83"/>
      <c r="H345" s="84"/>
      <c r="I345" s="83"/>
      <c r="J345" s="84"/>
      <c r="K345" s="83"/>
      <c r="L345" s="242"/>
      <c r="M345" s="242"/>
      <c r="N345" s="242"/>
      <c r="O345" s="242"/>
      <c r="P345" s="38"/>
      <c r="Q345" s="38"/>
      <c r="R345" s="38"/>
      <c r="S345" s="228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1"/>
      <c r="AM345" s="121"/>
      <c r="AN345" s="121"/>
      <c r="AO345" s="121"/>
      <c r="AP345" s="121"/>
      <c r="AQ345" s="121"/>
      <c r="AR345" s="121"/>
      <c r="AS345" s="121"/>
      <c r="AT345" s="121"/>
    </row>
    <row r="346" spans="1:46" s="39" customFormat="1" x14ac:dyDescent="0.2">
      <c r="A346" s="134"/>
      <c r="B346" s="86" t="s">
        <v>335</v>
      </c>
      <c r="C346" s="82" t="s">
        <v>336</v>
      </c>
      <c r="D346" s="83">
        <v>90000</v>
      </c>
      <c r="E346" s="83">
        <v>17900</v>
      </c>
      <c r="F346" s="83">
        <v>17600</v>
      </c>
      <c r="G346" s="83">
        <v>0</v>
      </c>
      <c r="H346" s="84">
        <v>0</v>
      </c>
      <c r="I346" s="83"/>
      <c r="J346" s="84">
        <v>72100</v>
      </c>
      <c r="K346" s="83"/>
      <c r="L346" s="242"/>
      <c r="M346" s="242"/>
      <c r="N346" s="242"/>
      <c r="O346" s="242"/>
      <c r="P346" s="38"/>
      <c r="Q346" s="38"/>
      <c r="R346" s="38"/>
      <c r="S346" s="228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1"/>
      <c r="AM346" s="121"/>
      <c r="AN346" s="121"/>
      <c r="AO346" s="121"/>
      <c r="AP346" s="121"/>
      <c r="AQ346" s="121"/>
      <c r="AR346" s="121"/>
      <c r="AS346" s="121"/>
      <c r="AT346" s="121"/>
    </row>
    <row r="347" spans="1:46" s="39" customFormat="1" x14ac:dyDescent="0.2">
      <c r="A347" s="134"/>
      <c r="B347" s="86"/>
      <c r="C347" s="82"/>
      <c r="D347" s="83"/>
      <c r="E347" s="83"/>
      <c r="F347" s="83"/>
      <c r="G347" s="83"/>
      <c r="H347" s="84"/>
      <c r="I347" s="83"/>
      <c r="J347" s="84"/>
      <c r="K347" s="83"/>
      <c r="L347" s="242"/>
      <c r="M347" s="242"/>
      <c r="N347" s="242"/>
      <c r="O347" s="242"/>
      <c r="P347" s="38"/>
      <c r="Q347" s="38"/>
      <c r="R347" s="38"/>
      <c r="S347" s="228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1"/>
      <c r="AM347" s="121"/>
      <c r="AN347" s="121"/>
      <c r="AO347" s="121"/>
      <c r="AP347" s="121"/>
      <c r="AQ347" s="121"/>
      <c r="AR347" s="121"/>
      <c r="AS347" s="121"/>
      <c r="AT347" s="121"/>
    </row>
    <row r="348" spans="1:46" s="37" customFormat="1" x14ac:dyDescent="0.2">
      <c r="A348" s="133"/>
      <c r="B348" s="178" t="s">
        <v>337</v>
      </c>
      <c r="C348" s="82"/>
      <c r="D348" s="83"/>
      <c r="E348" s="83"/>
      <c r="F348" s="83"/>
      <c r="G348" s="83"/>
      <c r="H348" s="84">
        <v>0</v>
      </c>
      <c r="I348" s="83"/>
      <c r="J348" s="84">
        <v>0</v>
      </c>
      <c r="K348" s="83"/>
      <c r="L348" s="235">
        <v>2000000</v>
      </c>
      <c r="M348" s="235">
        <v>2000000</v>
      </c>
      <c r="N348" s="235">
        <v>2000000</v>
      </c>
      <c r="O348" s="242"/>
      <c r="P348" s="36"/>
      <c r="Q348" s="36"/>
      <c r="R348" s="36"/>
      <c r="S348" s="22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9"/>
      <c r="AM348" s="119"/>
      <c r="AN348" s="119"/>
      <c r="AO348" s="119"/>
      <c r="AP348" s="119"/>
      <c r="AQ348" s="119"/>
      <c r="AR348" s="119"/>
      <c r="AS348" s="119"/>
      <c r="AT348" s="119"/>
    </row>
    <row r="349" spans="1:46" x14ac:dyDescent="0.2">
      <c r="A349" s="27"/>
      <c r="B349" s="105"/>
      <c r="C349" s="32"/>
      <c r="D349" s="51"/>
      <c r="E349" s="51"/>
      <c r="F349" s="51"/>
      <c r="G349" s="51"/>
      <c r="H349" s="52"/>
      <c r="I349" s="51"/>
      <c r="J349" s="52"/>
      <c r="K349" s="51"/>
      <c r="L349" s="71"/>
      <c r="M349" s="71"/>
      <c r="N349" s="71"/>
      <c r="O349" s="71"/>
      <c r="P349" s="10"/>
      <c r="Q349" s="7"/>
      <c r="R349" s="6"/>
      <c r="S349" s="228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</row>
    <row r="350" spans="1:46" ht="15.75" x14ac:dyDescent="0.2">
      <c r="A350" s="27"/>
      <c r="B350" s="105"/>
      <c r="C350" s="92" t="s">
        <v>15</v>
      </c>
      <c r="D350" s="93"/>
      <c r="E350" s="93"/>
      <c r="F350" s="93"/>
      <c r="G350" s="93"/>
      <c r="H350" s="94">
        <f t="shared" ref="H350:O350" si="3">SUM(H266:H349)</f>
        <v>5159600</v>
      </c>
      <c r="I350" s="93">
        <f>SUM(I266:I349)</f>
        <v>100000</v>
      </c>
      <c r="J350" s="94">
        <f t="shared" si="3"/>
        <v>4594900</v>
      </c>
      <c r="K350" s="98">
        <f t="shared" si="3"/>
        <v>1318400</v>
      </c>
      <c r="L350" s="98">
        <f t="shared" si="3"/>
        <v>4028200</v>
      </c>
      <c r="M350" s="98">
        <f t="shared" si="3"/>
        <v>3029400</v>
      </c>
      <c r="N350" s="98">
        <f t="shared" si="3"/>
        <v>4279400</v>
      </c>
      <c r="O350" s="98">
        <f t="shared" si="3"/>
        <v>0</v>
      </c>
      <c r="P350" s="22">
        <f>SUM(P305:P305)</f>
        <v>0</v>
      </c>
      <c r="Q350" s="16">
        <f>SUM(Q305:Q305)</f>
        <v>0</v>
      </c>
      <c r="R350" s="16">
        <f>SUM(R305:R305)</f>
        <v>0</v>
      </c>
      <c r="S350" s="228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</row>
    <row r="351" spans="1:46" ht="31.7" customHeight="1" x14ac:dyDescent="0.2">
      <c r="A351" s="27"/>
      <c r="B351" s="128"/>
      <c r="C351" s="251" t="s">
        <v>338</v>
      </c>
      <c r="D351" s="93"/>
      <c r="E351" s="93"/>
      <c r="F351" s="93"/>
      <c r="G351" s="93"/>
      <c r="H351" s="94">
        <f>SUM(H67+H207+H263+H350)</f>
        <v>30390320</v>
      </c>
      <c r="I351" s="93">
        <f>SUM(I67+I207+I263+I350)</f>
        <v>1260000</v>
      </c>
      <c r="J351" s="94">
        <f>SUM(J67+J207+J263+J350)</f>
        <v>29100500</v>
      </c>
      <c r="K351" s="93">
        <f>SUM(K67+K207+K263+K350)</f>
        <v>15430400</v>
      </c>
      <c r="L351" s="93">
        <f t="shared" ref="L351:R351" si="4">SUM(L67+L206+L262+L350)</f>
        <v>34390900</v>
      </c>
      <c r="M351" s="93">
        <f t="shared" si="4"/>
        <v>38374800</v>
      </c>
      <c r="N351" s="93">
        <f t="shared" si="4"/>
        <v>34560500</v>
      </c>
      <c r="O351" s="93">
        <f t="shared" si="4"/>
        <v>11434000</v>
      </c>
      <c r="P351" s="18">
        <f t="shared" si="4"/>
        <v>0</v>
      </c>
      <c r="Q351" s="19">
        <f t="shared" si="4"/>
        <v>0</v>
      </c>
      <c r="R351" s="18">
        <f t="shared" si="4"/>
        <v>0</v>
      </c>
      <c r="S351" s="228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</row>
    <row r="352" spans="1:46" ht="18" x14ac:dyDescent="0.2">
      <c r="A352" s="27"/>
      <c r="B352" s="261"/>
      <c r="C352" s="239"/>
      <c r="D352" s="254"/>
      <c r="E352" s="254"/>
      <c r="F352" s="254"/>
      <c r="G352" s="254"/>
      <c r="H352" s="255"/>
      <c r="I352" s="254"/>
      <c r="J352" s="255"/>
      <c r="K352" s="256"/>
      <c r="L352" s="256"/>
      <c r="M352" s="256"/>
      <c r="N352" s="256"/>
      <c r="O352" s="256"/>
      <c r="P352" s="252"/>
      <c r="Q352" s="253"/>
      <c r="R352" s="252"/>
      <c r="S352" s="228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</row>
    <row r="353" spans="1:46" ht="18" x14ac:dyDescent="0.2">
      <c r="A353" s="27"/>
      <c r="B353" s="262" t="s">
        <v>339</v>
      </c>
      <c r="C353" s="239"/>
      <c r="D353" s="254"/>
      <c r="E353" s="254"/>
      <c r="F353" s="254"/>
      <c r="G353" s="254"/>
      <c r="H353" s="255"/>
      <c r="I353" s="254"/>
      <c r="J353" s="255"/>
      <c r="K353" s="256"/>
      <c r="L353" s="256"/>
      <c r="M353" s="256"/>
      <c r="N353" s="256"/>
      <c r="O353" s="256"/>
      <c r="P353" s="252"/>
      <c r="Q353" s="253"/>
      <c r="R353" s="252"/>
      <c r="S353" s="228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</row>
    <row r="354" spans="1:46" ht="18" x14ac:dyDescent="0.2">
      <c r="A354" s="27"/>
      <c r="B354" s="86" t="s">
        <v>130</v>
      </c>
      <c r="C354" s="82" t="s">
        <v>131</v>
      </c>
      <c r="D354" s="83">
        <v>648000</v>
      </c>
      <c r="E354" s="265"/>
      <c r="F354" s="265"/>
      <c r="G354" s="83">
        <v>108000</v>
      </c>
      <c r="H354" s="84">
        <v>108000</v>
      </c>
      <c r="I354" s="83">
        <v>108000</v>
      </c>
      <c r="J354" s="84">
        <v>108000</v>
      </c>
      <c r="K354" s="83">
        <f>L354+M354+N354</f>
        <v>324000</v>
      </c>
      <c r="L354" s="83">
        <v>108000</v>
      </c>
      <c r="M354" s="83">
        <v>108000</v>
      </c>
      <c r="N354" s="83">
        <v>108000</v>
      </c>
      <c r="O354" s="268"/>
      <c r="P354" s="252"/>
      <c r="Q354" s="253"/>
      <c r="R354" s="252"/>
      <c r="S354" s="228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</row>
    <row r="355" spans="1:46" ht="18" x14ac:dyDescent="0.2">
      <c r="A355" s="27"/>
      <c r="B355" s="86" t="s">
        <v>132</v>
      </c>
      <c r="C355" s="82" t="s">
        <v>133</v>
      </c>
      <c r="D355" s="83">
        <v>102550000</v>
      </c>
      <c r="E355" s="265"/>
      <c r="F355" s="265"/>
      <c r="G355" s="83">
        <v>50000</v>
      </c>
      <c r="H355" s="84">
        <v>500000</v>
      </c>
      <c r="I355" s="83">
        <v>2000000</v>
      </c>
      <c r="J355" s="84">
        <v>2000000</v>
      </c>
      <c r="K355" s="83">
        <f>L355+M355+N355</f>
        <v>75000000</v>
      </c>
      <c r="L355" s="83">
        <v>25000000</v>
      </c>
      <c r="M355" s="83">
        <v>25000000</v>
      </c>
      <c r="N355" s="83">
        <v>25000000</v>
      </c>
      <c r="O355" s="83">
        <v>25000000</v>
      </c>
      <c r="P355" s="252"/>
      <c r="Q355" s="253"/>
      <c r="R355" s="252"/>
      <c r="S355" s="228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</row>
    <row r="356" spans="1:46" ht="18" x14ac:dyDescent="0.2">
      <c r="A356" s="27"/>
      <c r="B356" s="257"/>
      <c r="C356" s="259" t="s">
        <v>340</v>
      </c>
      <c r="D356" s="194"/>
      <c r="E356" s="194"/>
      <c r="F356" s="194"/>
      <c r="G356" s="194"/>
      <c r="H356" s="260">
        <f t="shared" ref="H356:O356" si="5">SUM(H354:H355)</f>
        <v>608000</v>
      </c>
      <c r="I356" s="194">
        <f t="shared" si="5"/>
        <v>2108000</v>
      </c>
      <c r="J356" s="260">
        <f t="shared" si="5"/>
        <v>2108000</v>
      </c>
      <c r="K356" s="194">
        <f t="shared" si="5"/>
        <v>75324000</v>
      </c>
      <c r="L356" s="194">
        <f t="shared" si="5"/>
        <v>25108000</v>
      </c>
      <c r="M356" s="194">
        <f t="shared" si="5"/>
        <v>25108000</v>
      </c>
      <c r="N356" s="194">
        <f t="shared" si="5"/>
        <v>25108000</v>
      </c>
      <c r="O356" s="194">
        <f t="shared" si="5"/>
        <v>25000000</v>
      </c>
      <c r="P356" s="252"/>
      <c r="Q356" s="253"/>
      <c r="R356" s="252"/>
      <c r="S356" s="228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</row>
    <row r="357" spans="1:46" s="148" customFormat="1" ht="33.6" customHeight="1" x14ac:dyDescent="0.2">
      <c r="A357" s="320"/>
      <c r="B357" s="321"/>
      <c r="C357" s="251" t="s">
        <v>102</v>
      </c>
      <c r="D357" s="93"/>
      <c r="E357" s="93"/>
      <c r="F357" s="93"/>
      <c r="G357" s="93"/>
      <c r="H357" s="94">
        <f t="shared" ref="H357:O357" si="6">H351+H356</f>
        <v>30998320</v>
      </c>
      <c r="I357" s="93">
        <f t="shared" si="6"/>
        <v>3368000</v>
      </c>
      <c r="J357" s="94">
        <f t="shared" si="6"/>
        <v>31208500</v>
      </c>
      <c r="K357" s="93">
        <f>K351+K356</f>
        <v>90754400</v>
      </c>
      <c r="L357" s="93">
        <f t="shared" si="6"/>
        <v>59498900</v>
      </c>
      <c r="M357" s="93">
        <f t="shared" si="6"/>
        <v>63482800</v>
      </c>
      <c r="N357" s="93">
        <f t="shared" si="6"/>
        <v>59668500</v>
      </c>
      <c r="O357" s="93">
        <f t="shared" si="6"/>
        <v>36434000</v>
      </c>
      <c r="P357" s="252"/>
      <c r="Q357" s="253"/>
      <c r="R357" s="252"/>
      <c r="S357" s="322"/>
      <c r="T357" s="150"/>
      <c r="U357" s="150"/>
      <c r="V357" s="150"/>
      <c r="W357" s="150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/>
      <c r="AH357" s="150"/>
      <c r="AI357" s="150"/>
      <c r="AJ357" s="150"/>
      <c r="AK357" s="150"/>
      <c r="AL357" s="150"/>
      <c r="AM357" s="150"/>
      <c r="AN357" s="150"/>
      <c r="AO357" s="150"/>
      <c r="AP357" s="150"/>
      <c r="AQ357" s="150"/>
      <c r="AR357" s="150"/>
      <c r="AS357" s="150"/>
      <c r="AT357" s="150"/>
    </row>
    <row r="358" spans="1:46" s="74" customFormat="1" ht="24.75" customHeight="1" x14ac:dyDescent="0.2">
      <c r="A358" s="81"/>
      <c r="B358" s="32"/>
      <c r="D358" s="100"/>
      <c r="E358" s="100"/>
      <c r="F358" s="63"/>
      <c r="G358" s="63"/>
      <c r="H358" s="104"/>
      <c r="I358" s="51"/>
      <c r="J358" s="104"/>
      <c r="K358" s="100"/>
      <c r="L358" s="101"/>
      <c r="M358" s="101"/>
      <c r="N358" s="101"/>
      <c r="O358" s="100"/>
    </row>
    <row r="359" spans="1:46" s="70" customFormat="1" ht="25.15" customHeight="1" x14ac:dyDescent="0.25">
      <c r="A359" s="27"/>
      <c r="B359" s="96" t="s">
        <v>31</v>
      </c>
      <c r="C359" s="91"/>
      <c r="D359" s="100"/>
      <c r="E359" s="100"/>
      <c r="F359" s="63"/>
      <c r="G359" s="63"/>
      <c r="H359" s="103"/>
      <c r="I359" s="100"/>
      <c r="J359" s="102"/>
      <c r="K359" s="100"/>
      <c r="L359" s="100"/>
      <c r="M359" s="100"/>
      <c r="N359" s="100"/>
      <c r="O359" s="100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</row>
    <row r="360" spans="1:46" s="70" customFormat="1" ht="15.75" x14ac:dyDescent="0.25">
      <c r="A360" s="27"/>
      <c r="B360" s="33" t="s">
        <v>32</v>
      </c>
      <c r="C360" s="43"/>
      <c r="D360" s="51"/>
      <c r="E360" s="51"/>
      <c r="F360" s="101"/>
      <c r="G360" s="101"/>
      <c r="H360" s="104"/>
      <c r="I360" s="51"/>
      <c r="J360" s="99"/>
      <c r="K360" s="51"/>
      <c r="L360" s="51"/>
      <c r="M360" s="51"/>
      <c r="N360" s="51"/>
      <c r="O360" s="51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</row>
    <row r="361" spans="1:46" s="70" customFormat="1" x14ac:dyDescent="0.2">
      <c r="A361" s="27"/>
      <c r="B361" s="32" t="s">
        <v>37</v>
      </c>
      <c r="C361" s="45" t="s">
        <v>35</v>
      </c>
      <c r="D361" s="51">
        <v>84000000</v>
      </c>
      <c r="E361" s="51">
        <v>23500000</v>
      </c>
      <c r="F361" s="51">
        <v>18995800</v>
      </c>
      <c r="G361" s="51">
        <v>10800000</v>
      </c>
      <c r="H361" s="99">
        <v>14900000</v>
      </c>
      <c r="I361" s="51"/>
      <c r="J361" s="99">
        <v>14270000</v>
      </c>
      <c r="K361" s="51"/>
      <c r="L361" s="51">
        <v>9400000</v>
      </c>
      <c r="M361" s="51">
        <v>7300000</v>
      </c>
      <c r="N361" s="51">
        <v>6800000</v>
      </c>
      <c r="O361" s="51">
        <v>3215000</v>
      </c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</row>
    <row r="362" spans="1:46" s="70" customFormat="1" x14ac:dyDescent="0.2">
      <c r="A362" s="27"/>
      <c r="B362" s="32"/>
      <c r="C362" s="45"/>
      <c r="D362" s="51"/>
      <c r="E362" s="51"/>
      <c r="F362" s="51"/>
      <c r="G362" s="51"/>
      <c r="H362" s="99"/>
      <c r="I362" s="51"/>
      <c r="J362" s="99"/>
      <c r="K362" s="51"/>
      <c r="L362" s="51"/>
      <c r="M362" s="51"/>
      <c r="N362" s="51"/>
      <c r="O362" s="51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</row>
    <row r="363" spans="1:46" s="70" customFormat="1" x14ac:dyDescent="0.2">
      <c r="A363" s="27"/>
      <c r="B363" s="32" t="s">
        <v>39</v>
      </c>
      <c r="C363" s="45" t="s">
        <v>38</v>
      </c>
      <c r="D363" s="51">
        <v>60000000</v>
      </c>
      <c r="E363" s="51">
        <v>8426000</v>
      </c>
      <c r="F363" s="51">
        <v>8176800</v>
      </c>
      <c r="G363" s="51">
        <v>250000</v>
      </c>
      <c r="H363" s="99">
        <v>250000</v>
      </c>
      <c r="I363" s="51"/>
      <c r="J363" s="99">
        <v>842000</v>
      </c>
      <c r="K363" s="51"/>
      <c r="L363" s="51">
        <v>3500000</v>
      </c>
      <c r="M363" s="51">
        <v>5000000</v>
      </c>
      <c r="N363" s="51">
        <v>5000000</v>
      </c>
      <c r="O363" s="51">
        <v>37981000</v>
      </c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</row>
    <row r="364" spans="1:46" s="70" customFormat="1" x14ac:dyDescent="0.2">
      <c r="A364" s="27"/>
      <c r="B364" s="32"/>
      <c r="C364" s="45"/>
      <c r="D364" s="51"/>
      <c r="E364" s="51"/>
      <c r="F364" s="51"/>
      <c r="G364" s="51"/>
      <c r="H364" s="99"/>
      <c r="I364" s="51"/>
      <c r="J364" s="99"/>
      <c r="K364" s="51"/>
      <c r="L364" s="51"/>
      <c r="M364" s="51"/>
      <c r="N364" s="51"/>
      <c r="O364" s="51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</row>
    <row r="365" spans="1:46" s="70" customFormat="1" x14ac:dyDescent="0.2">
      <c r="A365" s="27"/>
      <c r="B365" s="32" t="s">
        <v>384</v>
      </c>
      <c r="C365" s="45" t="s">
        <v>385</v>
      </c>
      <c r="D365" s="51">
        <v>146000000</v>
      </c>
      <c r="E365" s="51">
        <v>17312000</v>
      </c>
      <c r="F365" s="51">
        <v>15112000</v>
      </c>
      <c r="G365" s="51">
        <v>19100000</v>
      </c>
      <c r="H365" s="99">
        <v>11300000</v>
      </c>
      <c r="I365" s="51"/>
      <c r="J365" s="99">
        <v>31733000</v>
      </c>
      <c r="K365" s="51"/>
      <c r="L365" s="51">
        <v>30280000</v>
      </c>
      <c r="M365" s="51">
        <v>27270000</v>
      </c>
      <c r="N365" s="51">
        <v>19087000</v>
      </c>
      <c r="O365" s="51">
        <v>9027000</v>
      </c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</row>
    <row r="366" spans="1:46" s="70" customFormat="1" x14ac:dyDescent="0.2">
      <c r="A366" s="27"/>
      <c r="B366" s="32"/>
      <c r="C366" s="45"/>
      <c r="D366" s="51"/>
      <c r="E366" s="51"/>
      <c r="F366" s="51"/>
      <c r="G366" s="51"/>
      <c r="H366" s="99"/>
      <c r="I366" s="51"/>
      <c r="J366" s="99"/>
      <c r="K366" s="51"/>
      <c r="L366" s="51"/>
      <c r="M366" s="51"/>
      <c r="N366" s="51"/>
      <c r="O366" s="51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</row>
    <row r="367" spans="1:46" s="70" customFormat="1" x14ac:dyDescent="0.2">
      <c r="A367" s="27"/>
      <c r="B367" s="32" t="s">
        <v>386</v>
      </c>
      <c r="C367" s="45" t="s">
        <v>387</v>
      </c>
      <c r="D367" s="51">
        <v>16300000</v>
      </c>
      <c r="E367" s="51">
        <v>16000000</v>
      </c>
      <c r="F367" s="51">
        <v>1800000</v>
      </c>
      <c r="G367" s="51">
        <v>1400000</v>
      </c>
      <c r="H367" s="99">
        <v>300000</v>
      </c>
      <c r="I367" s="51"/>
      <c r="J367" s="99"/>
      <c r="K367" s="51"/>
      <c r="L367" s="51"/>
      <c r="M367" s="51"/>
      <c r="N367" s="51"/>
      <c r="O367" s="51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</row>
    <row r="368" spans="1:46" s="70" customFormat="1" x14ac:dyDescent="0.2">
      <c r="A368" s="27"/>
      <c r="B368" s="32"/>
      <c r="C368" s="45"/>
      <c r="D368" s="51"/>
      <c r="E368" s="51"/>
      <c r="F368" s="51"/>
      <c r="G368" s="51"/>
      <c r="H368" s="99"/>
      <c r="I368" s="51"/>
      <c r="J368" s="99"/>
      <c r="K368" s="51"/>
      <c r="L368" s="51"/>
      <c r="M368" s="51"/>
      <c r="N368" s="51"/>
      <c r="O368" s="51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</row>
    <row r="369" spans="1:46" s="70" customFormat="1" x14ac:dyDescent="0.2">
      <c r="A369" s="27"/>
      <c r="B369" s="32" t="s">
        <v>388</v>
      </c>
      <c r="C369" s="45" t="s">
        <v>389</v>
      </c>
      <c r="D369" s="51">
        <v>6100000</v>
      </c>
      <c r="E369" s="51">
        <v>2809000</v>
      </c>
      <c r="F369" s="51">
        <v>2094300</v>
      </c>
      <c r="G369" s="51">
        <v>835000</v>
      </c>
      <c r="H369" s="99">
        <v>650000</v>
      </c>
      <c r="I369" s="51"/>
      <c r="J369" s="99">
        <v>640000</v>
      </c>
      <c r="K369" s="51"/>
      <c r="L369" s="51">
        <v>657000</v>
      </c>
      <c r="M369" s="51">
        <v>600000</v>
      </c>
      <c r="N369" s="51">
        <v>610000</v>
      </c>
      <c r="O369" s="51">
        <v>133700</v>
      </c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</row>
    <row r="370" spans="1:46" s="70" customFormat="1" x14ac:dyDescent="0.2">
      <c r="A370" s="27"/>
      <c r="B370" s="32"/>
      <c r="C370" s="45"/>
      <c r="D370" s="51"/>
      <c r="E370" s="51"/>
      <c r="F370" s="51"/>
      <c r="G370" s="51"/>
      <c r="H370" s="99"/>
      <c r="I370" s="51"/>
      <c r="J370" s="99"/>
      <c r="K370" s="51"/>
      <c r="L370" s="51"/>
      <c r="M370" s="51"/>
      <c r="N370" s="51"/>
      <c r="O370" s="51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</row>
    <row r="371" spans="1:46" s="70" customFormat="1" x14ac:dyDescent="0.2">
      <c r="A371" s="27"/>
      <c r="B371" s="32" t="s">
        <v>390</v>
      </c>
      <c r="C371" s="45" t="s">
        <v>391</v>
      </c>
      <c r="D371" s="51">
        <v>9000000</v>
      </c>
      <c r="E371" s="51">
        <v>6506000</v>
      </c>
      <c r="F371" s="51">
        <v>5506000</v>
      </c>
      <c r="G371" s="51">
        <v>350000</v>
      </c>
      <c r="H371" s="99">
        <v>960000</v>
      </c>
      <c r="I371" s="51"/>
      <c r="J371" s="99">
        <v>1100000</v>
      </c>
      <c r="K371" s="51"/>
      <c r="L371" s="51">
        <v>434000</v>
      </c>
      <c r="M371" s="51"/>
      <c r="N371" s="51"/>
      <c r="O371" s="51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</row>
    <row r="372" spans="1:46" s="70" customFormat="1" x14ac:dyDescent="0.2">
      <c r="A372" s="27"/>
      <c r="B372" s="32"/>
      <c r="C372" s="45"/>
      <c r="D372" s="51"/>
      <c r="E372" s="51"/>
      <c r="F372" s="51"/>
      <c r="G372" s="51"/>
      <c r="H372" s="99"/>
      <c r="I372" s="51"/>
      <c r="J372" s="99"/>
      <c r="K372" s="51"/>
      <c r="L372" s="51"/>
      <c r="M372" s="51"/>
      <c r="N372" s="51"/>
      <c r="O372" s="51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</row>
    <row r="373" spans="1:46" s="70" customFormat="1" x14ac:dyDescent="0.2">
      <c r="A373" s="27"/>
      <c r="B373" s="32" t="s">
        <v>392</v>
      </c>
      <c r="C373" s="45" t="s">
        <v>393</v>
      </c>
      <c r="D373" s="51">
        <v>29000000</v>
      </c>
      <c r="E373" s="51">
        <v>1504100</v>
      </c>
      <c r="F373" s="51">
        <v>1354100</v>
      </c>
      <c r="G373" s="51">
        <v>350000</v>
      </c>
      <c r="H373" s="99">
        <v>400000</v>
      </c>
      <c r="I373" s="51"/>
      <c r="J373" s="99">
        <v>400000</v>
      </c>
      <c r="K373" s="51"/>
      <c r="L373" s="51">
        <v>2750000</v>
      </c>
      <c r="M373" s="51">
        <v>5000000</v>
      </c>
      <c r="N373" s="51">
        <v>7650000</v>
      </c>
      <c r="O373" s="51">
        <v>8295900</v>
      </c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</row>
    <row r="374" spans="1:46" s="70" customFormat="1" x14ac:dyDescent="0.2">
      <c r="A374" s="27"/>
      <c r="B374" s="32"/>
      <c r="C374" s="45"/>
      <c r="D374" s="51"/>
      <c r="E374" s="51"/>
      <c r="F374" s="51"/>
      <c r="G374" s="51"/>
      <c r="H374" s="99"/>
      <c r="I374" s="51"/>
      <c r="J374" s="99"/>
      <c r="K374" s="51"/>
      <c r="L374" s="51"/>
      <c r="M374" s="51"/>
      <c r="N374" s="51"/>
      <c r="O374" s="51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</row>
    <row r="375" spans="1:46" s="70" customFormat="1" x14ac:dyDescent="0.2">
      <c r="A375" s="27"/>
      <c r="B375" s="32" t="s">
        <v>394</v>
      </c>
      <c r="C375" s="45" t="s">
        <v>395</v>
      </c>
      <c r="D375" s="51">
        <v>950000</v>
      </c>
      <c r="E375" s="51">
        <v>602000</v>
      </c>
      <c r="F375" s="51">
        <v>312000</v>
      </c>
      <c r="G375" s="51">
        <v>320000</v>
      </c>
      <c r="H375" s="99">
        <v>288200</v>
      </c>
      <c r="I375" s="51"/>
      <c r="J375" s="99">
        <v>59800</v>
      </c>
      <c r="K375" s="51"/>
      <c r="L375" s="51"/>
      <c r="M375" s="51"/>
      <c r="N375" s="51"/>
      <c r="O375" s="51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</row>
    <row r="376" spans="1:46" s="70" customFormat="1" x14ac:dyDescent="0.2">
      <c r="A376" s="27"/>
      <c r="B376" s="32"/>
      <c r="C376" s="45"/>
      <c r="D376" s="51"/>
      <c r="E376" s="51"/>
      <c r="F376" s="51"/>
      <c r="G376" s="51"/>
      <c r="H376" s="99"/>
      <c r="I376" s="51"/>
      <c r="J376" s="99"/>
      <c r="K376" s="51"/>
      <c r="L376" s="51"/>
      <c r="M376" s="51"/>
      <c r="N376" s="51"/>
      <c r="O376" s="51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</row>
    <row r="377" spans="1:46" s="70" customFormat="1" x14ac:dyDescent="0.2">
      <c r="A377" s="27"/>
      <c r="B377" s="32" t="s">
        <v>396</v>
      </c>
      <c r="C377" s="45" t="s">
        <v>397</v>
      </c>
      <c r="D377" s="51">
        <v>600000</v>
      </c>
      <c r="E377" s="51">
        <v>0</v>
      </c>
      <c r="F377" s="51">
        <v>0</v>
      </c>
      <c r="G377" s="51">
        <v>0</v>
      </c>
      <c r="H377" s="99">
        <v>150000</v>
      </c>
      <c r="I377" s="51">
        <v>300000</v>
      </c>
      <c r="J377" s="99">
        <v>300000</v>
      </c>
      <c r="K377" s="51">
        <v>150000</v>
      </c>
      <c r="L377" s="51">
        <v>150000</v>
      </c>
      <c r="M377" s="51"/>
      <c r="N377" s="51"/>
      <c r="O377" s="51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4"/>
    </row>
    <row r="378" spans="1:46" s="70" customFormat="1" x14ac:dyDescent="0.2">
      <c r="A378" s="27"/>
      <c r="B378" s="32"/>
      <c r="C378" s="45"/>
      <c r="D378" s="51"/>
      <c r="E378" s="51"/>
      <c r="F378" s="51"/>
      <c r="G378" s="51"/>
      <c r="H378" s="99"/>
      <c r="I378" s="51"/>
      <c r="J378" s="99"/>
      <c r="K378" s="51"/>
      <c r="L378" s="51"/>
      <c r="M378" s="51"/>
      <c r="N378" s="51"/>
      <c r="O378" s="51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</row>
    <row r="379" spans="1:46" s="70" customFormat="1" x14ac:dyDescent="0.2">
      <c r="A379" s="27"/>
      <c r="B379" s="32" t="s">
        <v>398</v>
      </c>
      <c r="C379" s="45" t="s">
        <v>399</v>
      </c>
      <c r="D379" s="51">
        <v>2500000</v>
      </c>
      <c r="E379" s="51">
        <v>57600</v>
      </c>
      <c r="F379" s="51">
        <v>17600</v>
      </c>
      <c r="G379" s="51">
        <v>400000</v>
      </c>
      <c r="H379" s="99">
        <v>80000</v>
      </c>
      <c r="I379" s="51"/>
      <c r="J379" s="99">
        <v>80000</v>
      </c>
      <c r="K379" s="51"/>
      <c r="L379" s="51">
        <v>360000</v>
      </c>
      <c r="M379" s="51">
        <v>1000000</v>
      </c>
      <c r="N379" s="51">
        <v>500000</v>
      </c>
      <c r="O379" s="51">
        <v>422400</v>
      </c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</row>
    <row r="380" spans="1:46" s="70" customFormat="1" x14ac:dyDescent="0.2">
      <c r="A380" s="27"/>
      <c r="B380" s="32"/>
      <c r="C380" s="45"/>
      <c r="D380" s="51"/>
      <c r="E380" s="51"/>
      <c r="F380" s="51"/>
      <c r="G380" s="51"/>
      <c r="H380" s="99"/>
      <c r="I380" s="51"/>
      <c r="J380" s="99"/>
      <c r="K380" s="51"/>
      <c r="L380" s="51"/>
      <c r="M380" s="51"/>
      <c r="N380" s="51"/>
      <c r="O380" s="51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</row>
    <row r="381" spans="1:46" s="70" customFormat="1" x14ac:dyDescent="0.2">
      <c r="A381" s="27"/>
      <c r="B381" s="32" t="s">
        <v>400</v>
      </c>
      <c r="C381" s="45" t="s">
        <v>401</v>
      </c>
      <c r="D381" s="51">
        <v>4200000</v>
      </c>
      <c r="E381" s="51">
        <v>368900</v>
      </c>
      <c r="F381" s="51">
        <v>138900</v>
      </c>
      <c r="G381" s="51">
        <v>75000</v>
      </c>
      <c r="H381" s="99">
        <v>550000</v>
      </c>
      <c r="I381" s="51"/>
      <c r="J381" s="99">
        <v>1500000</v>
      </c>
      <c r="K381" s="51"/>
      <c r="L381" s="51">
        <v>1228000</v>
      </c>
      <c r="M381" s="51">
        <v>583100</v>
      </c>
      <c r="N381" s="51"/>
      <c r="O381" s="51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4"/>
    </row>
    <row r="382" spans="1:46" s="70" customFormat="1" x14ac:dyDescent="0.2">
      <c r="A382" s="27"/>
      <c r="B382" s="32"/>
      <c r="C382" s="45"/>
      <c r="D382" s="51"/>
      <c r="E382" s="51"/>
      <c r="F382" s="51"/>
      <c r="G382" s="51"/>
      <c r="H382" s="99"/>
      <c r="I382" s="51"/>
      <c r="J382" s="99"/>
      <c r="K382" s="51"/>
      <c r="L382" s="51"/>
      <c r="M382" s="51"/>
      <c r="N382" s="51"/>
      <c r="O382" s="51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</row>
    <row r="383" spans="1:46" s="70" customFormat="1" x14ac:dyDescent="0.2">
      <c r="A383" s="27"/>
      <c r="B383" s="32" t="s">
        <v>402</v>
      </c>
      <c r="C383" s="45" t="s">
        <v>403</v>
      </c>
      <c r="D383" s="51">
        <v>11000000</v>
      </c>
      <c r="E383" s="51">
        <v>307400</v>
      </c>
      <c r="F383" s="51">
        <v>107400</v>
      </c>
      <c r="G383" s="51">
        <v>200000</v>
      </c>
      <c r="H383" s="99">
        <v>1500000</v>
      </c>
      <c r="I383" s="51"/>
      <c r="J383" s="99">
        <v>3000000</v>
      </c>
      <c r="K383" s="51"/>
      <c r="L383" s="51">
        <v>2700000</v>
      </c>
      <c r="M383" s="51">
        <v>2000000</v>
      </c>
      <c r="N383" s="51">
        <v>1200000</v>
      </c>
      <c r="O383" s="51">
        <v>292600</v>
      </c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</row>
    <row r="384" spans="1:46" s="70" customFormat="1" x14ac:dyDescent="0.2">
      <c r="A384" s="27"/>
      <c r="B384" s="32"/>
      <c r="C384" s="45"/>
      <c r="D384" s="51"/>
      <c r="E384" s="51"/>
      <c r="F384" s="51"/>
      <c r="G384" s="51"/>
      <c r="H384" s="99"/>
      <c r="I384" s="51"/>
      <c r="J384" s="99"/>
      <c r="K384" s="51"/>
      <c r="L384" s="51"/>
      <c r="M384" s="51"/>
      <c r="N384" s="51"/>
      <c r="O384" s="51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</row>
    <row r="385" spans="1:46" s="70" customFormat="1" x14ac:dyDescent="0.2">
      <c r="A385" s="27"/>
      <c r="B385" s="32" t="s">
        <v>404</v>
      </c>
      <c r="C385" s="45" t="s">
        <v>405</v>
      </c>
      <c r="D385" s="51">
        <v>3960000</v>
      </c>
      <c r="E385" s="51">
        <v>278600</v>
      </c>
      <c r="F385" s="51">
        <v>178600</v>
      </c>
      <c r="G385" s="51">
        <v>800000</v>
      </c>
      <c r="H385" s="99">
        <v>360000</v>
      </c>
      <c r="I385" s="51"/>
      <c r="J385" s="99">
        <v>360000</v>
      </c>
      <c r="K385" s="51"/>
      <c r="L385" s="51">
        <v>1400000</v>
      </c>
      <c r="M385" s="51">
        <v>1400000</v>
      </c>
      <c r="N385" s="51">
        <v>161400</v>
      </c>
      <c r="O385" s="51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</row>
    <row r="386" spans="1:46" s="70" customFormat="1" x14ac:dyDescent="0.2">
      <c r="A386" s="27"/>
      <c r="B386" s="32"/>
      <c r="C386" s="45"/>
      <c r="D386" s="51"/>
      <c r="E386" s="51"/>
      <c r="F386" s="51"/>
      <c r="G386" s="51"/>
      <c r="H386" s="99"/>
      <c r="I386" s="51"/>
      <c r="J386" s="99"/>
      <c r="K386" s="51"/>
      <c r="L386" s="51"/>
      <c r="M386" s="51"/>
      <c r="N386" s="51"/>
      <c r="O386" s="51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</row>
    <row r="387" spans="1:46" s="70" customFormat="1" x14ac:dyDescent="0.2">
      <c r="A387" s="27"/>
      <c r="B387" s="32" t="s">
        <v>406</v>
      </c>
      <c r="C387" s="45" t="s">
        <v>407</v>
      </c>
      <c r="D387" s="51">
        <v>1300000</v>
      </c>
      <c r="E387" s="51">
        <v>129900</v>
      </c>
      <c r="F387" s="51">
        <v>59900</v>
      </c>
      <c r="G387" s="51">
        <v>80000</v>
      </c>
      <c r="H387" s="99">
        <v>200000</v>
      </c>
      <c r="I387" s="51"/>
      <c r="J387" s="99">
        <v>600000</v>
      </c>
      <c r="K387" s="51"/>
      <c r="L387" s="51">
        <v>370100</v>
      </c>
      <c r="M387" s="51"/>
      <c r="N387" s="51"/>
      <c r="O387" s="51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</row>
    <row r="388" spans="1:46" s="70" customFormat="1" x14ac:dyDescent="0.2">
      <c r="A388" s="27"/>
      <c r="B388" s="32"/>
      <c r="C388" s="45"/>
      <c r="D388" s="51"/>
      <c r="E388" s="51"/>
      <c r="F388" s="51"/>
      <c r="G388" s="51"/>
      <c r="H388" s="99"/>
      <c r="I388" s="51"/>
      <c r="J388" s="99"/>
      <c r="K388" s="51"/>
      <c r="L388" s="51"/>
      <c r="M388" s="51"/>
      <c r="N388" s="51"/>
      <c r="O388" s="51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</row>
    <row r="389" spans="1:46" s="70" customFormat="1" x14ac:dyDescent="0.2">
      <c r="A389" s="27"/>
      <c r="B389" s="32" t="s">
        <v>408</v>
      </c>
      <c r="C389" s="45" t="s">
        <v>409</v>
      </c>
      <c r="D389" s="51">
        <v>5000000</v>
      </c>
      <c r="E389" s="51">
        <v>79900</v>
      </c>
      <c r="F389" s="51">
        <v>29900</v>
      </c>
      <c r="G389" s="51">
        <v>100000</v>
      </c>
      <c r="H389" s="99">
        <v>75000</v>
      </c>
      <c r="I389" s="51"/>
      <c r="J389" s="99">
        <v>75000</v>
      </c>
      <c r="K389" s="51"/>
      <c r="L389" s="51">
        <v>1500000</v>
      </c>
      <c r="M389" s="51">
        <v>1500000</v>
      </c>
      <c r="N389" s="51">
        <v>1300000</v>
      </c>
      <c r="O389" s="51">
        <v>471000</v>
      </c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</row>
    <row r="390" spans="1:46" s="70" customFormat="1" x14ac:dyDescent="0.2">
      <c r="A390" s="27"/>
      <c r="B390" s="32"/>
      <c r="C390" s="45"/>
      <c r="D390" s="51"/>
      <c r="E390" s="51"/>
      <c r="F390" s="51"/>
      <c r="G390" s="51"/>
      <c r="H390" s="99"/>
      <c r="I390" s="51"/>
      <c r="J390" s="99"/>
      <c r="K390" s="51"/>
      <c r="L390" s="51"/>
      <c r="M390" s="51"/>
      <c r="N390" s="51"/>
      <c r="O390" s="51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</row>
    <row r="391" spans="1:46" s="70" customFormat="1" x14ac:dyDescent="0.2">
      <c r="A391" s="27"/>
      <c r="B391" s="32" t="s">
        <v>410</v>
      </c>
      <c r="C391" s="45" t="s">
        <v>411</v>
      </c>
      <c r="D391" s="51">
        <v>20000000</v>
      </c>
      <c r="E391" s="51">
        <v>50000</v>
      </c>
      <c r="F391" s="51">
        <v>0</v>
      </c>
      <c r="G391" s="51">
        <v>50000</v>
      </c>
      <c r="H391" s="99">
        <v>50000</v>
      </c>
      <c r="I391" s="51">
        <v>150000</v>
      </c>
      <c r="J391" s="99">
        <v>150000</v>
      </c>
      <c r="K391" s="51">
        <f>L391+M391+N391</f>
        <v>1300000</v>
      </c>
      <c r="L391" s="51">
        <v>150000</v>
      </c>
      <c r="M391" s="51">
        <v>150000</v>
      </c>
      <c r="N391" s="51">
        <v>1000000</v>
      </c>
      <c r="O391" s="51">
        <v>18450000</v>
      </c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</row>
    <row r="392" spans="1:46" s="70" customFormat="1" x14ac:dyDescent="0.2">
      <c r="A392" s="27"/>
      <c r="B392" s="32"/>
      <c r="C392" s="45"/>
      <c r="D392" s="51"/>
      <c r="E392" s="51"/>
      <c r="F392" s="51"/>
      <c r="G392" s="51"/>
      <c r="H392" s="99"/>
      <c r="I392" s="51"/>
      <c r="J392" s="99"/>
      <c r="K392" s="51"/>
      <c r="L392" s="51"/>
      <c r="M392" s="51"/>
      <c r="N392" s="51"/>
      <c r="O392" s="51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</row>
    <row r="393" spans="1:46" s="70" customFormat="1" x14ac:dyDescent="0.2">
      <c r="A393" s="27"/>
      <c r="B393" s="32" t="s">
        <v>412</v>
      </c>
      <c r="C393" s="45" t="s">
        <v>413</v>
      </c>
      <c r="D393" s="51">
        <v>750000</v>
      </c>
      <c r="E393" s="51">
        <v>86000</v>
      </c>
      <c r="F393" s="51">
        <v>36000</v>
      </c>
      <c r="G393" s="51">
        <v>50000</v>
      </c>
      <c r="H393" s="99">
        <v>50000</v>
      </c>
      <c r="I393" s="51"/>
      <c r="J393" s="99">
        <v>50000</v>
      </c>
      <c r="K393" s="51"/>
      <c r="L393" s="51">
        <v>150000</v>
      </c>
      <c r="M393" s="51">
        <v>250000</v>
      </c>
      <c r="N393" s="51">
        <v>164000</v>
      </c>
      <c r="O393" s="51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</row>
    <row r="394" spans="1:46" s="70" customFormat="1" x14ac:dyDescent="0.2">
      <c r="A394" s="27"/>
      <c r="B394" s="32"/>
      <c r="C394" s="45"/>
      <c r="D394" s="51"/>
      <c r="E394" s="51"/>
      <c r="F394" s="51"/>
      <c r="G394" s="51"/>
      <c r="H394" s="99"/>
      <c r="I394" s="51"/>
      <c r="J394" s="99"/>
      <c r="K394" s="51"/>
      <c r="L394" s="51"/>
      <c r="M394" s="51"/>
      <c r="N394" s="51"/>
      <c r="O394" s="51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</row>
    <row r="395" spans="1:46" s="70" customFormat="1" x14ac:dyDescent="0.2">
      <c r="A395" s="27"/>
      <c r="B395" s="32" t="s">
        <v>414</v>
      </c>
      <c r="C395" s="45" t="s">
        <v>415</v>
      </c>
      <c r="D395" s="51">
        <v>2000000</v>
      </c>
      <c r="E395" s="51">
        <v>84300</v>
      </c>
      <c r="F395" s="51">
        <v>4300</v>
      </c>
      <c r="G395" s="51">
        <v>75000</v>
      </c>
      <c r="H395" s="99">
        <v>320000</v>
      </c>
      <c r="I395" s="51"/>
      <c r="J395" s="99">
        <v>100000</v>
      </c>
      <c r="K395" s="51"/>
      <c r="L395" s="51">
        <v>100000</v>
      </c>
      <c r="M395" s="51">
        <v>0</v>
      </c>
      <c r="N395" s="51">
        <v>0</v>
      </c>
      <c r="O395" s="51">
        <v>1395700</v>
      </c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</row>
    <row r="396" spans="1:46" s="70" customFormat="1" x14ac:dyDescent="0.2">
      <c r="A396" s="27"/>
      <c r="B396" s="32"/>
      <c r="C396" s="45"/>
      <c r="D396" s="51"/>
      <c r="E396" s="51"/>
      <c r="F396" s="51"/>
      <c r="G396" s="51"/>
      <c r="H396" s="99"/>
      <c r="I396" s="51"/>
      <c r="J396" s="99"/>
      <c r="K396" s="51"/>
      <c r="L396" s="51"/>
      <c r="M396" s="51"/>
      <c r="N396" s="51"/>
      <c r="O396" s="51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</row>
    <row r="397" spans="1:46" s="70" customFormat="1" x14ac:dyDescent="0.2">
      <c r="A397" s="27"/>
      <c r="B397" s="32" t="s">
        <v>416</v>
      </c>
      <c r="C397" s="45" t="s">
        <v>417</v>
      </c>
      <c r="D397" s="51">
        <v>350000</v>
      </c>
      <c r="E397" s="51">
        <v>0</v>
      </c>
      <c r="F397" s="51">
        <v>0</v>
      </c>
      <c r="G397" s="51">
        <v>20000</v>
      </c>
      <c r="H397" s="99">
        <v>50000</v>
      </c>
      <c r="I397" s="51">
        <v>100000</v>
      </c>
      <c r="J397" s="99">
        <v>100000</v>
      </c>
      <c r="K397" s="51">
        <f>L397+M397</f>
        <v>180000</v>
      </c>
      <c r="L397" s="51">
        <v>130000</v>
      </c>
      <c r="M397" s="51">
        <v>50000</v>
      </c>
      <c r="N397" s="51"/>
      <c r="O397" s="51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</row>
    <row r="398" spans="1:46" s="70" customFormat="1" x14ac:dyDescent="0.2">
      <c r="A398" s="27"/>
      <c r="B398" s="32"/>
      <c r="C398" s="45"/>
      <c r="D398" s="51"/>
      <c r="E398" s="51"/>
      <c r="F398" s="51"/>
      <c r="G398" s="51"/>
      <c r="H398" s="99"/>
      <c r="I398" s="51"/>
      <c r="J398" s="99"/>
      <c r="K398" s="51"/>
      <c r="L398" s="51"/>
      <c r="M398" s="51"/>
      <c r="N398" s="51"/>
      <c r="O398" s="51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</row>
    <row r="399" spans="1:46" s="70" customFormat="1" x14ac:dyDescent="0.2">
      <c r="A399" s="27"/>
      <c r="B399" s="32" t="s">
        <v>77</v>
      </c>
      <c r="C399" s="45" t="s">
        <v>78</v>
      </c>
      <c r="D399" s="51">
        <v>2000000</v>
      </c>
      <c r="E399" s="51">
        <v>186400</v>
      </c>
      <c r="F399" s="51">
        <v>106400</v>
      </c>
      <c r="G399" s="51">
        <v>400000</v>
      </c>
      <c r="H399" s="99">
        <v>500000</v>
      </c>
      <c r="I399" s="51"/>
      <c r="J399" s="99">
        <v>500000</v>
      </c>
      <c r="K399" s="51"/>
      <c r="L399" s="51">
        <v>400000</v>
      </c>
      <c r="M399" s="51">
        <v>320000</v>
      </c>
      <c r="N399" s="51">
        <v>93600</v>
      </c>
      <c r="O399" s="51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</row>
    <row r="400" spans="1:46" s="70" customFormat="1" x14ac:dyDescent="0.2">
      <c r="A400" s="27"/>
      <c r="B400" s="32"/>
      <c r="C400" s="45"/>
      <c r="D400" s="51"/>
      <c r="E400" s="51"/>
      <c r="F400" s="51"/>
      <c r="G400" s="51"/>
      <c r="H400" s="99"/>
      <c r="I400" s="51"/>
      <c r="J400" s="99"/>
      <c r="K400" s="51"/>
      <c r="L400" s="51"/>
      <c r="M400" s="51"/>
      <c r="N400" s="51"/>
      <c r="O400" s="51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</row>
    <row r="401" spans="1:46" s="70" customFormat="1" x14ac:dyDescent="0.2">
      <c r="A401" s="27"/>
      <c r="B401" s="32" t="s">
        <v>418</v>
      </c>
      <c r="C401" s="45" t="s">
        <v>419</v>
      </c>
      <c r="D401" s="51">
        <v>10000000</v>
      </c>
      <c r="E401" s="51">
        <v>50000</v>
      </c>
      <c r="F401" s="51"/>
      <c r="G401" s="51">
        <v>0</v>
      </c>
      <c r="H401" s="99">
        <v>75000</v>
      </c>
      <c r="I401" s="51">
        <v>100000</v>
      </c>
      <c r="J401" s="99">
        <v>100000</v>
      </c>
      <c r="K401" s="51">
        <f>L401+M401+N401</f>
        <v>5600000</v>
      </c>
      <c r="L401" s="51">
        <v>100000</v>
      </c>
      <c r="M401" s="51">
        <v>1500000</v>
      </c>
      <c r="N401" s="51">
        <v>4000000</v>
      </c>
      <c r="O401" s="51">
        <v>4175000</v>
      </c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</row>
    <row r="402" spans="1:46" s="70" customFormat="1" x14ac:dyDescent="0.2">
      <c r="A402" s="27"/>
      <c r="B402" s="32"/>
      <c r="C402" s="45"/>
      <c r="D402" s="51"/>
      <c r="E402" s="51"/>
      <c r="F402" s="51"/>
      <c r="G402" s="51"/>
      <c r="H402" s="99"/>
      <c r="I402" s="51"/>
      <c r="J402" s="99"/>
      <c r="K402" s="51"/>
      <c r="L402" s="51"/>
      <c r="M402" s="51"/>
      <c r="N402" s="51"/>
      <c r="O402" s="51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</row>
    <row r="403" spans="1:46" s="70" customFormat="1" x14ac:dyDescent="0.2">
      <c r="A403" s="27"/>
      <c r="B403" s="32" t="s">
        <v>420</v>
      </c>
      <c r="C403" s="45" t="s">
        <v>421</v>
      </c>
      <c r="D403" s="51">
        <v>8000000</v>
      </c>
      <c r="E403" s="51">
        <v>20000</v>
      </c>
      <c r="F403" s="51">
        <v>0</v>
      </c>
      <c r="G403" s="51">
        <v>0</v>
      </c>
      <c r="H403" s="99">
        <v>50000</v>
      </c>
      <c r="I403" s="51">
        <v>75000</v>
      </c>
      <c r="J403" s="99">
        <v>75000</v>
      </c>
      <c r="K403" s="51">
        <f t="shared" ref="K403:K413" si="7">L403+M403+N403</f>
        <v>3775000</v>
      </c>
      <c r="L403" s="51">
        <v>75000</v>
      </c>
      <c r="M403" s="51">
        <v>900000</v>
      </c>
      <c r="N403" s="51">
        <v>2800000</v>
      </c>
      <c r="O403" s="51">
        <v>4080000</v>
      </c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</row>
    <row r="404" spans="1:46" s="70" customFormat="1" x14ac:dyDescent="0.2">
      <c r="A404" s="27"/>
      <c r="B404" s="32"/>
      <c r="C404" s="45"/>
      <c r="D404" s="51"/>
      <c r="E404" s="51"/>
      <c r="F404" s="51"/>
      <c r="G404" s="51"/>
      <c r="H404" s="99"/>
      <c r="I404" s="51"/>
      <c r="J404" s="99"/>
      <c r="K404" s="51"/>
      <c r="L404" s="51"/>
      <c r="M404" s="51"/>
      <c r="N404" s="51"/>
      <c r="O404" s="51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</row>
    <row r="405" spans="1:46" s="70" customFormat="1" x14ac:dyDescent="0.2">
      <c r="A405" s="27"/>
      <c r="B405" s="32" t="s">
        <v>422</v>
      </c>
      <c r="C405" s="45" t="s">
        <v>423</v>
      </c>
      <c r="D405" s="51">
        <v>250000</v>
      </c>
      <c r="E405" s="51">
        <v>25000</v>
      </c>
      <c r="F405" s="51">
        <v>0</v>
      </c>
      <c r="G405" s="51">
        <v>50000</v>
      </c>
      <c r="H405" s="99">
        <v>75000</v>
      </c>
      <c r="I405" s="51">
        <v>75000</v>
      </c>
      <c r="J405" s="99">
        <v>75000</v>
      </c>
      <c r="K405" s="51">
        <f t="shared" si="7"/>
        <v>75000</v>
      </c>
      <c r="L405" s="51">
        <v>50000</v>
      </c>
      <c r="M405" s="51">
        <v>25000</v>
      </c>
      <c r="N405" s="51"/>
      <c r="O405" s="51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</row>
    <row r="406" spans="1:46" s="70" customFormat="1" x14ac:dyDescent="0.2">
      <c r="A406" s="27"/>
      <c r="B406" s="32"/>
      <c r="C406" s="45"/>
      <c r="D406" s="51"/>
      <c r="E406" s="51"/>
      <c r="F406" s="51"/>
      <c r="G406" s="51"/>
      <c r="H406" s="99"/>
      <c r="I406" s="51"/>
      <c r="J406" s="99"/>
      <c r="K406" s="51"/>
      <c r="L406" s="51"/>
      <c r="M406" s="51"/>
      <c r="N406" s="51"/>
      <c r="O406" s="51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</row>
    <row r="407" spans="1:46" s="70" customFormat="1" x14ac:dyDescent="0.2">
      <c r="A407" s="27"/>
      <c r="B407" s="32" t="s">
        <v>424</v>
      </c>
      <c r="C407" s="45" t="s">
        <v>425</v>
      </c>
      <c r="D407" s="51">
        <v>10000000</v>
      </c>
      <c r="E407" s="51">
        <v>20000</v>
      </c>
      <c r="F407" s="51"/>
      <c r="G407" s="51">
        <v>0</v>
      </c>
      <c r="H407" s="99">
        <v>70000</v>
      </c>
      <c r="I407" s="51">
        <v>200000</v>
      </c>
      <c r="J407" s="99">
        <v>200000</v>
      </c>
      <c r="K407" s="51">
        <f t="shared" si="7"/>
        <v>2600000</v>
      </c>
      <c r="L407" s="51">
        <v>300000</v>
      </c>
      <c r="M407" s="51">
        <v>300000</v>
      </c>
      <c r="N407" s="51">
        <v>2000000</v>
      </c>
      <c r="O407" s="51">
        <v>7110000</v>
      </c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</row>
    <row r="408" spans="1:46" s="70" customFormat="1" x14ac:dyDescent="0.2">
      <c r="A408" s="27"/>
      <c r="B408" s="32"/>
      <c r="C408" s="45"/>
      <c r="D408" s="51"/>
      <c r="E408" s="51"/>
      <c r="F408" s="51"/>
      <c r="G408" s="51"/>
      <c r="H408" s="99"/>
      <c r="I408" s="51"/>
      <c r="J408" s="99"/>
      <c r="K408" s="51"/>
      <c r="L408" s="51"/>
      <c r="M408" s="51"/>
      <c r="N408" s="51"/>
      <c r="O408" s="51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</row>
    <row r="409" spans="1:46" s="70" customFormat="1" x14ac:dyDescent="0.2">
      <c r="A409" s="27"/>
      <c r="B409" s="32" t="s">
        <v>426</v>
      </c>
      <c r="C409" s="45" t="s">
        <v>427</v>
      </c>
      <c r="D409" s="51">
        <v>2000000</v>
      </c>
      <c r="E409" s="51">
        <v>20000</v>
      </c>
      <c r="F409" s="51">
        <v>0</v>
      </c>
      <c r="G409" s="51">
        <v>0</v>
      </c>
      <c r="H409" s="99">
        <v>40000</v>
      </c>
      <c r="I409" s="51">
        <v>40000</v>
      </c>
      <c r="J409" s="99">
        <v>40000</v>
      </c>
      <c r="K409" s="51">
        <f t="shared" si="7"/>
        <v>1040000</v>
      </c>
      <c r="L409" s="51">
        <v>40000</v>
      </c>
      <c r="M409" s="51">
        <v>350000</v>
      </c>
      <c r="N409" s="51">
        <v>650000</v>
      </c>
      <c r="O409" s="51">
        <v>860000</v>
      </c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</row>
    <row r="410" spans="1:46" s="70" customFormat="1" x14ac:dyDescent="0.2">
      <c r="A410" s="27"/>
      <c r="B410" s="32"/>
      <c r="C410" s="45"/>
      <c r="D410" s="51"/>
      <c r="E410" s="51"/>
      <c r="F410" s="51"/>
      <c r="G410" s="51"/>
      <c r="H410" s="99"/>
      <c r="I410" s="51"/>
      <c r="J410" s="99"/>
      <c r="K410" s="51"/>
      <c r="L410" s="51"/>
      <c r="M410" s="51"/>
      <c r="N410" s="51"/>
      <c r="O410" s="51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</row>
    <row r="411" spans="1:46" s="70" customFormat="1" x14ac:dyDescent="0.2">
      <c r="A411" s="27"/>
      <c r="B411" s="32" t="s">
        <v>428</v>
      </c>
      <c r="C411" s="45" t="s">
        <v>429</v>
      </c>
      <c r="D411" s="51">
        <v>375000</v>
      </c>
      <c r="E411" s="51">
        <v>0</v>
      </c>
      <c r="F411" s="51">
        <v>0</v>
      </c>
      <c r="G411" s="51">
        <v>0</v>
      </c>
      <c r="H411" s="99">
        <v>100000</v>
      </c>
      <c r="I411" s="51">
        <v>100000</v>
      </c>
      <c r="J411" s="99">
        <v>100000</v>
      </c>
      <c r="K411" s="51">
        <f t="shared" si="7"/>
        <v>175000</v>
      </c>
      <c r="L411" s="51">
        <v>100000</v>
      </c>
      <c r="M411" s="51">
        <v>75000</v>
      </c>
      <c r="N411" s="51"/>
      <c r="O411" s="51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</row>
    <row r="412" spans="1:46" s="70" customFormat="1" x14ac:dyDescent="0.2">
      <c r="A412" s="27"/>
      <c r="B412" s="32"/>
      <c r="C412" s="45"/>
      <c r="D412" s="51"/>
      <c r="E412" s="51"/>
      <c r="F412" s="51"/>
      <c r="G412" s="51"/>
      <c r="H412" s="99"/>
      <c r="I412" s="51"/>
      <c r="J412" s="99"/>
      <c r="K412" s="51"/>
      <c r="L412" s="51"/>
      <c r="M412" s="51"/>
      <c r="N412" s="51"/>
      <c r="O412" s="51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</row>
    <row r="413" spans="1:46" s="70" customFormat="1" x14ac:dyDescent="0.2">
      <c r="A413" s="27"/>
      <c r="B413" s="32" t="s">
        <v>430</v>
      </c>
      <c r="C413" s="45" t="s">
        <v>431</v>
      </c>
      <c r="D413" s="51">
        <v>1100000</v>
      </c>
      <c r="E413" s="51">
        <v>0</v>
      </c>
      <c r="F413" s="51">
        <v>0</v>
      </c>
      <c r="G413" s="51">
        <v>0</v>
      </c>
      <c r="H413" s="99">
        <v>400000</v>
      </c>
      <c r="I413" s="51">
        <v>400000</v>
      </c>
      <c r="J413" s="99">
        <v>400000</v>
      </c>
      <c r="K413" s="51">
        <f t="shared" si="7"/>
        <v>300000</v>
      </c>
      <c r="L413" s="51">
        <v>300000</v>
      </c>
      <c r="M413" s="51"/>
      <c r="N413" s="51"/>
      <c r="O413" s="51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</row>
    <row r="414" spans="1:46" s="70" customFormat="1" ht="27.75" customHeight="1" x14ac:dyDescent="0.25">
      <c r="A414" s="27"/>
      <c r="B414" s="373" t="s">
        <v>18</v>
      </c>
      <c r="C414" s="374"/>
      <c r="D414" s="109"/>
      <c r="E414" s="109"/>
      <c r="F414" s="109"/>
      <c r="G414" s="109"/>
      <c r="H414" s="110">
        <f>SUM(H361:H413)</f>
        <v>33743200</v>
      </c>
      <c r="I414" s="109">
        <f>SUM(I360:I413)</f>
        <v>1540000</v>
      </c>
      <c r="J414" s="110">
        <f t="shared" ref="J414:O414" si="8">SUM(J361:J413)</f>
        <v>56849800</v>
      </c>
      <c r="K414" s="109">
        <f>SUM(K361:K413)</f>
        <v>15195000</v>
      </c>
      <c r="L414" s="109">
        <f t="shared" si="8"/>
        <v>56624100</v>
      </c>
      <c r="M414" s="109">
        <f t="shared" si="8"/>
        <v>55573100</v>
      </c>
      <c r="N414" s="109">
        <f t="shared" si="8"/>
        <v>53016000</v>
      </c>
      <c r="O414" s="109">
        <f t="shared" si="8"/>
        <v>95909300</v>
      </c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</row>
    <row r="415" spans="1:46" s="70" customFormat="1" ht="27.75" customHeight="1" x14ac:dyDescent="0.25">
      <c r="A415" s="27"/>
      <c r="B415" s="43"/>
      <c r="C415" s="91"/>
      <c r="D415" s="107"/>
      <c r="E415" s="107"/>
      <c r="F415" s="107"/>
      <c r="G415" s="107"/>
      <c r="H415" s="108"/>
      <c r="I415" s="107"/>
      <c r="J415" s="108"/>
      <c r="K415" s="107"/>
      <c r="L415" s="107"/>
      <c r="M415" s="107"/>
      <c r="N415" s="107"/>
      <c r="O415" s="107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</row>
    <row r="416" spans="1:46" s="43" customFormat="1" ht="15.75" x14ac:dyDescent="0.25">
      <c r="A416" s="27"/>
      <c r="B416" s="91" t="s">
        <v>11</v>
      </c>
      <c r="D416" s="51"/>
      <c r="E416" s="51"/>
      <c r="F416" s="51"/>
      <c r="G416" s="51"/>
      <c r="H416" s="108"/>
      <c r="I416" s="51"/>
      <c r="J416" s="108"/>
      <c r="K416" s="51"/>
      <c r="L416" s="51"/>
      <c r="M416" s="51"/>
      <c r="N416" s="51"/>
      <c r="O416" s="51"/>
    </row>
    <row r="417" spans="1:46" s="70" customFormat="1" ht="15.75" hidden="1" x14ac:dyDescent="0.25">
      <c r="A417" s="27"/>
      <c r="B417" s="32"/>
      <c r="C417" s="48"/>
      <c r="D417" s="51"/>
      <c r="E417" s="51"/>
      <c r="F417" s="51"/>
      <c r="G417" s="51"/>
      <c r="H417" s="99"/>
      <c r="I417" s="51"/>
      <c r="J417" s="99"/>
      <c r="K417" s="51"/>
      <c r="L417" s="51"/>
      <c r="M417" s="51"/>
      <c r="N417" s="51"/>
      <c r="O417" s="51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</row>
    <row r="418" spans="1:46" s="70" customFormat="1" x14ac:dyDescent="0.2">
      <c r="A418" s="27"/>
      <c r="B418" s="32" t="s">
        <v>80</v>
      </c>
      <c r="C418" s="43" t="s">
        <v>81</v>
      </c>
      <c r="D418" s="51">
        <v>143000000</v>
      </c>
      <c r="E418" s="51">
        <v>544900</v>
      </c>
      <c r="F418" s="51">
        <v>344900</v>
      </c>
      <c r="G418" s="51">
        <v>750000</v>
      </c>
      <c r="H418" s="99">
        <v>2050000</v>
      </c>
      <c r="I418" s="51"/>
      <c r="J418" s="99">
        <v>2500000</v>
      </c>
      <c r="K418" s="51"/>
      <c r="L418" s="51">
        <v>2500000</v>
      </c>
      <c r="M418" s="51">
        <v>2500000</v>
      </c>
      <c r="N418" s="51">
        <v>6000000</v>
      </c>
      <c r="O418" s="51">
        <v>126900000</v>
      </c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</row>
    <row r="419" spans="1:46" s="70" customFormat="1" x14ac:dyDescent="0.2">
      <c r="A419" s="27"/>
      <c r="B419" s="32"/>
      <c r="C419" s="43"/>
      <c r="D419" s="51"/>
      <c r="E419" s="51"/>
      <c r="F419" s="51"/>
      <c r="G419" s="51"/>
      <c r="H419" s="99"/>
      <c r="I419" s="51"/>
      <c r="J419" s="99"/>
      <c r="K419" s="51"/>
      <c r="L419" s="51"/>
      <c r="M419" s="51"/>
      <c r="N419" s="51"/>
      <c r="O419" s="51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</row>
    <row r="420" spans="1:46" s="70" customFormat="1" x14ac:dyDescent="0.2">
      <c r="A420" s="27"/>
      <c r="B420" s="32" t="s">
        <v>382</v>
      </c>
      <c r="C420" s="43" t="s">
        <v>383</v>
      </c>
      <c r="D420" s="51">
        <v>400000</v>
      </c>
      <c r="E420" s="51">
        <v>10000</v>
      </c>
      <c r="F420" s="51">
        <v>10000</v>
      </c>
      <c r="G420" s="51">
        <v>0</v>
      </c>
      <c r="H420" s="99">
        <v>80000</v>
      </c>
      <c r="I420" s="51">
        <v>100000</v>
      </c>
      <c r="J420" s="99">
        <v>100000</v>
      </c>
      <c r="K420" s="51">
        <f>L420+M420+N420</f>
        <v>210000</v>
      </c>
      <c r="L420" s="51">
        <v>100000</v>
      </c>
      <c r="M420" s="51">
        <v>80000</v>
      </c>
      <c r="N420" s="51">
        <v>30000</v>
      </c>
      <c r="O420" s="51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</row>
    <row r="421" spans="1:46" s="70" customFormat="1" ht="23.45" customHeight="1" x14ac:dyDescent="0.25">
      <c r="A421" s="27"/>
      <c r="B421" s="373" t="s">
        <v>19</v>
      </c>
      <c r="C421" s="374"/>
      <c r="D421" s="106"/>
      <c r="E421" s="106"/>
      <c r="F421" s="106"/>
      <c r="G421" s="106"/>
      <c r="H421" s="110">
        <f t="shared" ref="H421:O421" si="9">SUM(H418:H420)</f>
        <v>2130000</v>
      </c>
      <c r="I421" s="109">
        <f t="shared" si="9"/>
        <v>100000</v>
      </c>
      <c r="J421" s="110">
        <f t="shared" si="9"/>
        <v>2600000</v>
      </c>
      <c r="K421" s="109">
        <f t="shared" si="9"/>
        <v>210000</v>
      </c>
      <c r="L421" s="109">
        <f t="shared" si="9"/>
        <v>2600000</v>
      </c>
      <c r="M421" s="109">
        <f t="shared" si="9"/>
        <v>2580000</v>
      </c>
      <c r="N421" s="109">
        <f t="shared" si="9"/>
        <v>6030000</v>
      </c>
      <c r="O421" s="109">
        <f t="shared" si="9"/>
        <v>126900000</v>
      </c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</row>
    <row r="422" spans="1:46" s="70" customFormat="1" ht="23.45" customHeight="1" x14ac:dyDescent="0.25">
      <c r="A422" s="27"/>
      <c r="B422" s="323"/>
      <c r="C422" s="323"/>
      <c r="D422" s="51"/>
      <c r="E422" s="51"/>
      <c r="F422" s="51"/>
      <c r="G422" s="51"/>
      <c r="H422" s="108"/>
      <c r="I422" s="107"/>
      <c r="J422" s="108"/>
      <c r="K422" s="107"/>
      <c r="L422" s="107"/>
      <c r="M422" s="107"/>
      <c r="N422" s="107"/>
      <c r="O422" s="107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</row>
    <row r="423" spans="1:46" s="70" customFormat="1" ht="15" customHeight="1" x14ac:dyDescent="0.25">
      <c r="A423" s="27"/>
      <c r="B423" s="91" t="s">
        <v>12</v>
      </c>
      <c r="D423" s="51"/>
      <c r="E423" s="51"/>
      <c r="F423" s="51"/>
      <c r="G423" s="51"/>
      <c r="H423" s="99"/>
      <c r="I423" s="51"/>
      <c r="J423" s="99"/>
      <c r="K423" s="51"/>
      <c r="L423" s="51"/>
      <c r="M423" s="51"/>
      <c r="N423" s="51"/>
      <c r="O423" s="51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</row>
    <row r="424" spans="1:46" s="70" customFormat="1" x14ac:dyDescent="0.2">
      <c r="A424" s="27"/>
      <c r="B424" s="32" t="s">
        <v>40</v>
      </c>
      <c r="C424" s="45" t="s">
        <v>41</v>
      </c>
      <c r="D424" s="51">
        <v>10060000</v>
      </c>
      <c r="E424" s="51">
        <v>1913000</v>
      </c>
      <c r="F424" s="51">
        <v>963900</v>
      </c>
      <c r="G424" s="51">
        <v>2650000</v>
      </c>
      <c r="H424" s="99">
        <v>2700000</v>
      </c>
      <c r="I424" s="51"/>
      <c r="J424" s="99">
        <v>2500000</v>
      </c>
      <c r="K424" s="51"/>
      <c r="L424" s="51">
        <v>1950000</v>
      </c>
      <c r="M424" s="51">
        <v>996100</v>
      </c>
      <c r="N424" s="51"/>
      <c r="O424" s="51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</row>
    <row r="425" spans="1:46" s="70" customFormat="1" x14ac:dyDescent="0.2">
      <c r="A425" s="27"/>
      <c r="B425" s="32"/>
      <c r="C425" s="45"/>
      <c r="D425" s="51"/>
      <c r="E425" s="51"/>
      <c r="F425" s="51"/>
      <c r="G425" s="51"/>
      <c r="H425" s="99"/>
      <c r="I425" s="51"/>
      <c r="J425" s="99"/>
      <c r="K425" s="51"/>
      <c r="L425" s="51"/>
      <c r="M425" s="51"/>
      <c r="N425" s="51"/>
      <c r="O425" s="51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</row>
    <row r="426" spans="1:46" s="70" customFormat="1" x14ac:dyDescent="0.2">
      <c r="A426" s="27"/>
      <c r="B426" s="32" t="s">
        <v>372</v>
      </c>
      <c r="C426" s="45" t="s">
        <v>371</v>
      </c>
      <c r="D426" s="51">
        <v>2500000</v>
      </c>
      <c r="E426" s="51">
        <v>1072200</v>
      </c>
      <c r="F426" s="51">
        <v>122200</v>
      </c>
      <c r="G426" s="51">
        <v>120000</v>
      </c>
      <c r="H426" s="99">
        <v>110000</v>
      </c>
      <c r="I426" s="51"/>
      <c r="J426" s="99">
        <v>100000</v>
      </c>
      <c r="K426" s="51"/>
      <c r="L426" s="51">
        <v>500000</v>
      </c>
      <c r="M426" s="51">
        <v>1207000</v>
      </c>
      <c r="N426" s="51">
        <v>380800</v>
      </c>
      <c r="O426" s="51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</row>
    <row r="427" spans="1:46" s="70" customFormat="1" x14ac:dyDescent="0.2">
      <c r="A427" s="27"/>
      <c r="B427" s="32"/>
      <c r="C427" s="45"/>
      <c r="D427" s="51"/>
      <c r="E427" s="51"/>
      <c r="F427" s="51"/>
      <c r="G427" s="51"/>
      <c r="H427" s="99"/>
      <c r="I427" s="51"/>
      <c r="J427" s="99"/>
      <c r="K427" s="51"/>
      <c r="L427" s="51"/>
      <c r="M427" s="51"/>
      <c r="N427" s="51"/>
      <c r="O427" s="51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</row>
    <row r="428" spans="1:46" s="70" customFormat="1" x14ac:dyDescent="0.2">
      <c r="A428" s="27"/>
      <c r="B428" s="32" t="s">
        <v>373</v>
      </c>
      <c r="C428" s="45" t="s">
        <v>374</v>
      </c>
      <c r="D428" s="51">
        <v>13500000</v>
      </c>
      <c r="E428" s="51">
        <v>283800</v>
      </c>
      <c r="F428" s="51">
        <v>183800</v>
      </c>
      <c r="G428" s="51">
        <v>100000</v>
      </c>
      <c r="H428" s="99">
        <v>300000</v>
      </c>
      <c r="I428" s="51"/>
      <c r="J428" s="99">
        <v>300000</v>
      </c>
      <c r="K428" s="51"/>
      <c r="L428" s="51">
        <v>300000</v>
      </c>
      <c r="M428" s="51">
        <v>1000000</v>
      </c>
      <c r="N428" s="51">
        <v>4000000</v>
      </c>
      <c r="O428" s="51">
        <v>7316200</v>
      </c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</row>
    <row r="429" spans="1:46" s="70" customFormat="1" x14ac:dyDescent="0.2">
      <c r="A429" s="27"/>
      <c r="B429" s="32"/>
      <c r="C429" s="45"/>
      <c r="D429" s="51"/>
      <c r="E429" s="51"/>
      <c r="F429" s="51"/>
      <c r="G429" s="51"/>
      <c r="H429" s="99"/>
      <c r="I429" s="51"/>
      <c r="J429" s="99"/>
      <c r="K429" s="51"/>
      <c r="L429" s="51"/>
      <c r="M429" s="51"/>
      <c r="N429" s="51"/>
      <c r="O429" s="51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  <c r="AT429" s="74"/>
    </row>
    <row r="430" spans="1:46" s="70" customFormat="1" x14ac:dyDescent="0.2">
      <c r="A430" s="27"/>
      <c r="B430" s="32" t="s">
        <v>375</v>
      </c>
      <c r="C430" s="45" t="s">
        <v>376</v>
      </c>
      <c r="D430" s="51">
        <v>6500000</v>
      </c>
      <c r="E430" s="51">
        <v>92700</v>
      </c>
      <c r="F430" s="51">
        <v>22700</v>
      </c>
      <c r="G430" s="51">
        <v>100000</v>
      </c>
      <c r="H430" s="99">
        <v>150000</v>
      </c>
      <c r="I430" s="51"/>
      <c r="J430" s="99">
        <v>200000</v>
      </c>
      <c r="K430" s="51"/>
      <c r="L430" s="51">
        <v>150000</v>
      </c>
      <c r="M430" s="51">
        <v>1000000</v>
      </c>
      <c r="N430" s="51">
        <v>2500000</v>
      </c>
      <c r="O430" s="51">
        <v>2407300</v>
      </c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4"/>
      <c r="AR430" s="74"/>
      <c r="AS430" s="74"/>
      <c r="AT430" s="74"/>
    </row>
    <row r="431" spans="1:46" s="70" customFormat="1" x14ac:dyDescent="0.2">
      <c r="A431" s="27"/>
      <c r="B431" s="32"/>
      <c r="C431" s="45"/>
      <c r="D431" s="51"/>
      <c r="E431" s="51"/>
      <c r="F431" s="51"/>
      <c r="G431" s="51"/>
      <c r="H431" s="99"/>
      <c r="I431" s="51"/>
      <c r="J431" s="99"/>
      <c r="K431" s="51"/>
      <c r="L431" s="51"/>
      <c r="M431" s="51"/>
      <c r="N431" s="51"/>
      <c r="O431" s="51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4"/>
      <c r="AT431" s="74"/>
    </row>
    <row r="432" spans="1:46" s="70" customFormat="1" x14ac:dyDescent="0.2">
      <c r="A432" s="27"/>
      <c r="B432" s="32" t="s">
        <v>377</v>
      </c>
      <c r="C432" s="45" t="s">
        <v>378</v>
      </c>
      <c r="D432" s="51">
        <v>5000000</v>
      </c>
      <c r="E432" s="51">
        <v>50000</v>
      </c>
      <c r="F432" s="51">
        <v>0</v>
      </c>
      <c r="G432" s="51">
        <v>0</v>
      </c>
      <c r="H432" s="99">
        <v>100000</v>
      </c>
      <c r="I432" s="51">
        <v>100000</v>
      </c>
      <c r="J432" s="99">
        <v>100000</v>
      </c>
      <c r="K432" s="51">
        <f>L432+M432+N432</f>
        <v>4400000</v>
      </c>
      <c r="L432" s="51">
        <v>100000</v>
      </c>
      <c r="M432" s="51">
        <v>1000000</v>
      </c>
      <c r="N432" s="51">
        <v>3300000</v>
      </c>
      <c r="O432" s="51">
        <v>350000</v>
      </c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  <c r="AO432" s="74"/>
      <c r="AP432" s="74"/>
      <c r="AQ432" s="74"/>
      <c r="AR432" s="74"/>
      <c r="AS432" s="74"/>
      <c r="AT432" s="74"/>
    </row>
    <row r="433" spans="1:46" s="70" customFormat="1" x14ac:dyDescent="0.2">
      <c r="A433" s="27"/>
      <c r="B433" s="32"/>
      <c r="C433" s="45"/>
      <c r="D433" s="51"/>
      <c r="E433" s="51"/>
      <c r="F433" s="51"/>
      <c r="G433" s="51"/>
      <c r="H433" s="99"/>
      <c r="I433" s="51"/>
      <c r="J433" s="99"/>
      <c r="K433" s="51"/>
      <c r="L433" s="51"/>
      <c r="M433" s="51"/>
      <c r="N433" s="51"/>
      <c r="O433" s="51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4"/>
      <c r="AT433" s="74"/>
    </row>
    <row r="434" spans="1:46" s="70" customFormat="1" x14ac:dyDescent="0.2">
      <c r="A434" s="27"/>
      <c r="B434" s="32" t="s">
        <v>379</v>
      </c>
      <c r="C434" s="45" t="s">
        <v>370</v>
      </c>
      <c r="D434" s="51">
        <v>600000</v>
      </c>
      <c r="E434" s="51">
        <v>50000</v>
      </c>
      <c r="F434" s="51">
        <v>0</v>
      </c>
      <c r="G434" s="51">
        <v>0</v>
      </c>
      <c r="H434" s="99">
        <v>150000</v>
      </c>
      <c r="I434" s="51">
        <v>350000</v>
      </c>
      <c r="J434" s="99">
        <v>350000</v>
      </c>
      <c r="K434" s="51">
        <v>50000</v>
      </c>
      <c r="L434" s="51">
        <v>50000</v>
      </c>
      <c r="M434" s="51"/>
      <c r="N434" s="51"/>
      <c r="O434" s="51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4"/>
      <c r="AT434" s="74"/>
    </row>
    <row r="435" spans="1:46" s="70" customFormat="1" x14ac:dyDescent="0.2">
      <c r="A435" s="27"/>
      <c r="B435" s="32"/>
      <c r="C435" s="45"/>
      <c r="D435" s="51"/>
      <c r="E435" s="51"/>
      <c r="F435" s="51"/>
      <c r="G435" s="51"/>
      <c r="H435" s="99"/>
      <c r="I435" s="51"/>
      <c r="J435" s="99"/>
      <c r="K435" s="51"/>
      <c r="L435" s="51"/>
      <c r="M435" s="51"/>
      <c r="N435" s="51"/>
      <c r="O435" s="51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/>
      <c r="AP435" s="74"/>
      <c r="AQ435" s="74"/>
      <c r="AR435" s="74"/>
      <c r="AS435" s="74"/>
      <c r="AT435" s="74"/>
    </row>
    <row r="436" spans="1:46" s="70" customFormat="1" x14ac:dyDescent="0.2">
      <c r="A436" s="27"/>
      <c r="B436" s="32" t="s">
        <v>380</v>
      </c>
      <c r="C436" s="45" t="s">
        <v>381</v>
      </c>
      <c r="D436" s="51">
        <v>180000</v>
      </c>
      <c r="E436" s="51">
        <v>30000</v>
      </c>
      <c r="F436" s="51">
        <v>0</v>
      </c>
      <c r="G436" s="51">
        <v>0</v>
      </c>
      <c r="H436" s="99">
        <v>100000</v>
      </c>
      <c r="I436" s="51">
        <v>50000</v>
      </c>
      <c r="J436" s="99">
        <v>50000</v>
      </c>
      <c r="K436" s="51"/>
      <c r="L436" s="51"/>
      <c r="M436" s="51"/>
      <c r="N436" s="51"/>
      <c r="O436" s="51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  <c r="AO436" s="74"/>
      <c r="AP436" s="74"/>
      <c r="AQ436" s="74"/>
      <c r="AR436" s="74"/>
      <c r="AS436" s="74"/>
      <c r="AT436" s="74"/>
    </row>
    <row r="437" spans="1:46" s="70" customFormat="1" ht="23.45" customHeight="1" x14ac:dyDescent="0.25">
      <c r="A437" s="27"/>
      <c r="B437" s="373" t="s">
        <v>20</v>
      </c>
      <c r="C437" s="374"/>
      <c r="D437" s="106"/>
      <c r="E437" s="106"/>
      <c r="F437" s="106"/>
      <c r="G437" s="106"/>
      <c r="H437" s="110">
        <f>SUM(H424:H436)</f>
        <v>3610000</v>
      </c>
      <c r="I437" s="109">
        <f t="shared" ref="I437:O437" si="10">SUM(I424:I436)</f>
        <v>500000</v>
      </c>
      <c r="J437" s="110">
        <f t="shared" si="10"/>
        <v>3600000</v>
      </c>
      <c r="K437" s="109">
        <f t="shared" si="10"/>
        <v>4450000</v>
      </c>
      <c r="L437" s="109">
        <f t="shared" si="10"/>
        <v>3050000</v>
      </c>
      <c r="M437" s="109">
        <f t="shared" si="10"/>
        <v>5203100</v>
      </c>
      <c r="N437" s="109">
        <f t="shared" ref="N437" si="11">SUM(N424:N436)</f>
        <v>10180800</v>
      </c>
      <c r="O437" s="109">
        <f t="shared" si="10"/>
        <v>10073500</v>
      </c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  <c r="AO437" s="74"/>
      <c r="AP437" s="74"/>
      <c r="AQ437" s="74"/>
      <c r="AR437" s="74"/>
      <c r="AS437" s="74"/>
      <c r="AT437" s="74"/>
    </row>
    <row r="438" spans="1:46" s="70" customFormat="1" ht="23.45" customHeight="1" x14ac:dyDescent="0.25">
      <c r="A438" s="27"/>
      <c r="B438" s="323"/>
      <c r="C438" s="323"/>
      <c r="D438" s="51"/>
      <c r="E438" s="51"/>
      <c r="F438" s="51"/>
      <c r="G438" s="51"/>
      <c r="H438" s="108"/>
      <c r="I438" s="107"/>
      <c r="J438" s="108"/>
      <c r="K438" s="107"/>
      <c r="L438" s="107"/>
      <c r="M438" s="107"/>
      <c r="N438" s="107"/>
      <c r="O438" s="107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/>
      <c r="AQ438" s="74"/>
      <c r="AR438" s="74"/>
      <c r="AS438" s="74"/>
      <c r="AT438" s="74"/>
    </row>
    <row r="439" spans="1:46" s="70" customFormat="1" ht="20.45" customHeight="1" x14ac:dyDescent="0.25">
      <c r="A439" s="27"/>
      <c r="B439" s="91" t="s">
        <v>13</v>
      </c>
      <c r="D439" s="51"/>
      <c r="E439" s="51"/>
      <c r="F439" s="51"/>
      <c r="G439" s="51"/>
      <c r="H439" s="99"/>
      <c r="I439" s="51"/>
      <c r="J439" s="99"/>
      <c r="K439" s="51"/>
      <c r="L439" s="51"/>
      <c r="M439" s="51"/>
      <c r="N439" s="51"/>
      <c r="O439" s="51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  <c r="AO439" s="74"/>
      <c r="AP439" s="74"/>
      <c r="AQ439" s="74"/>
      <c r="AR439" s="74"/>
      <c r="AS439" s="74"/>
      <c r="AT439" s="74"/>
    </row>
    <row r="440" spans="1:46" s="70" customFormat="1" ht="15.75" hidden="1" x14ac:dyDescent="0.25">
      <c r="A440" s="27"/>
      <c r="B440" s="32"/>
      <c r="C440" s="48"/>
      <c r="D440" s="51"/>
      <c r="E440" s="51"/>
      <c r="F440" s="51"/>
      <c r="G440" s="51"/>
      <c r="H440" s="99"/>
      <c r="I440" s="51"/>
      <c r="J440" s="99"/>
      <c r="K440" s="51"/>
      <c r="L440" s="51"/>
      <c r="M440" s="51"/>
      <c r="N440" s="51"/>
      <c r="O440" s="51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4"/>
      <c r="AT440" s="74"/>
    </row>
    <row r="441" spans="1:46" s="70" customFormat="1" hidden="1" x14ac:dyDescent="0.2">
      <c r="A441" s="27"/>
      <c r="B441" s="32"/>
      <c r="C441" s="45"/>
      <c r="D441" s="51"/>
      <c r="E441" s="51"/>
      <c r="F441" s="51"/>
      <c r="G441" s="51"/>
      <c r="H441" s="99"/>
      <c r="I441" s="51"/>
      <c r="J441" s="99"/>
      <c r="K441" s="51"/>
      <c r="L441" s="51"/>
      <c r="M441" s="51"/>
      <c r="N441" s="51"/>
      <c r="O441" s="51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4"/>
      <c r="AT441" s="74"/>
    </row>
    <row r="442" spans="1:46" s="70" customFormat="1" hidden="1" x14ac:dyDescent="0.2">
      <c r="A442" s="27"/>
      <c r="B442" s="32"/>
      <c r="C442" s="45"/>
      <c r="D442" s="51"/>
      <c r="E442" s="51"/>
      <c r="F442" s="51"/>
      <c r="G442" s="51"/>
      <c r="H442" s="99"/>
      <c r="I442" s="51"/>
      <c r="J442" s="99"/>
      <c r="K442" s="51"/>
      <c r="L442" s="51"/>
      <c r="M442" s="51"/>
      <c r="N442" s="51"/>
      <c r="O442" s="51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4"/>
      <c r="AT442" s="74"/>
    </row>
    <row r="443" spans="1:46" s="70" customFormat="1" hidden="1" x14ac:dyDescent="0.2">
      <c r="A443" s="27"/>
      <c r="B443" s="32"/>
      <c r="C443" s="45"/>
      <c r="D443" s="51"/>
      <c r="E443" s="51"/>
      <c r="F443" s="51"/>
      <c r="G443" s="51"/>
      <c r="H443" s="99"/>
      <c r="I443" s="51"/>
      <c r="J443" s="99"/>
      <c r="K443" s="51"/>
      <c r="L443" s="51"/>
      <c r="M443" s="51"/>
      <c r="N443" s="51"/>
      <c r="O443" s="51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4"/>
    </row>
    <row r="444" spans="1:46" s="70" customFormat="1" hidden="1" x14ac:dyDescent="0.2">
      <c r="A444" s="27"/>
      <c r="B444" s="32"/>
      <c r="C444" s="45"/>
      <c r="D444" s="51"/>
      <c r="E444" s="51"/>
      <c r="F444" s="51"/>
      <c r="G444" s="51"/>
      <c r="H444" s="99"/>
      <c r="I444" s="51"/>
      <c r="J444" s="99"/>
      <c r="K444" s="51"/>
      <c r="L444" s="51"/>
      <c r="M444" s="51"/>
      <c r="N444" s="51"/>
      <c r="O444" s="51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4"/>
      <c r="AT444" s="74"/>
    </row>
    <row r="445" spans="1:46" s="70" customFormat="1" x14ac:dyDescent="0.2">
      <c r="A445" s="27"/>
      <c r="B445" s="32" t="s">
        <v>33</v>
      </c>
      <c r="C445" s="45" t="s">
        <v>34</v>
      </c>
      <c r="D445" s="51">
        <v>2900000</v>
      </c>
      <c r="E445" s="51">
        <v>990000</v>
      </c>
      <c r="F445" s="51">
        <v>890000</v>
      </c>
      <c r="G445" s="51">
        <v>620000</v>
      </c>
      <c r="H445" s="99">
        <v>920000</v>
      </c>
      <c r="I445" s="51"/>
      <c r="J445" s="99">
        <v>600000</v>
      </c>
      <c r="K445" s="51">
        <v>389100</v>
      </c>
      <c r="L445" s="51">
        <v>389100</v>
      </c>
      <c r="M445" s="51"/>
      <c r="N445" s="51"/>
      <c r="O445" s="51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  <c r="AO445" s="74"/>
      <c r="AP445" s="74"/>
      <c r="AQ445" s="74"/>
      <c r="AR445" s="74"/>
      <c r="AS445" s="74"/>
      <c r="AT445" s="74"/>
    </row>
    <row r="446" spans="1:46" s="70" customFormat="1" x14ac:dyDescent="0.2">
      <c r="A446" s="27"/>
      <c r="B446" s="32"/>
      <c r="C446" s="45"/>
      <c r="D446" s="51"/>
      <c r="E446" s="51"/>
      <c r="F446" s="51"/>
      <c r="G446" s="51"/>
      <c r="H446" s="99"/>
      <c r="I446" s="51"/>
      <c r="J446" s="99"/>
      <c r="K446" s="51"/>
      <c r="L446" s="51"/>
      <c r="M446" s="51"/>
      <c r="N446" s="51"/>
      <c r="O446" s="51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  <c r="AT446" s="74"/>
    </row>
    <row r="447" spans="1:46" s="70" customFormat="1" x14ac:dyDescent="0.2">
      <c r="A447" s="27"/>
      <c r="B447" s="32" t="s">
        <v>357</v>
      </c>
      <c r="C447" s="45" t="s">
        <v>358</v>
      </c>
      <c r="D447" s="51">
        <v>9200000</v>
      </c>
      <c r="E447" s="51">
        <v>1135100</v>
      </c>
      <c r="F447" s="51">
        <v>1005100</v>
      </c>
      <c r="G447" s="51">
        <v>300000</v>
      </c>
      <c r="H447" s="99">
        <v>1500000</v>
      </c>
      <c r="I447" s="51"/>
      <c r="J447" s="99">
        <v>3500000</v>
      </c>
      <c r="K447" s="51">
        <f>L447+M447</f>
        <v>3064900</v>
      </c>
      <c r="L447" s="51">
        <v>2500000</v>
      </c>
      <c r="M447" s="51">
        <v>564900</v>
      </c>
      <c r="N447" s="51"/>
      <c r="O447" s="51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  <c r="AT447" s="74"/>
    </row>
    <row r="448" spans="1:46" s="70" customFormat="1" x14ac:dyDescent="0.2">
      <c r="A448" s="27"/>
      <c r="B448" s="32"/>
      <c r="C448" s="45"/>
      <c r="D448" s="51"/>
      <c r="E448" s="51"/>
      <c r="F448" s="51"/>
      <c r="G448" s="51"/>
      <c r="H448" s="99"/>
      <c r="I448" s="51"/>
      <c r="J448" s="99"/>
      <c r="K448" s="51"/>
      <c r="L448" s="51"/>
      <c r="M448" s="51"/>
      <c r="N448" s="51"/>
      <c r="O448" s="51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  <c r="AT448" s="74"/>
    </row>
    <row r="449" spans="1:46" s="70" customFormat="1" x14ac:dyDescent="0.2">
      <c r="A449" s="27"/>
      <c r="B449" s="32" t="s">
        <v>359</v>
      </c>
      <c r="C449" s="45" t="s">
        <v>360</v>
      </c>
      <c r="D449" s="51">
        <v>3500000</v>
      </c>
      <c r="E449" s="51">
        <v>328200</v>
      </c>
      <c r="F449" s="51">
        <v>78200</v>
      </c>
      <c r="G449" s="51">
        <v>100000</v>
      </c>
      <c r="H449" s="99">
        <v>250000</v>
      </c>
      <c r="I449" s="51"/>
      <c r="J449" s="99">
        <v>750000</v>
      </c>
      <c r="K449" s="51">
        <f t="shared" ref="K449:K457" si="12">L449+M449</f>
        <v>2171800</v>
      </c>
      <c r="L449" s="51">
        <v>1750000</v>
      </c>
      <c r="M449" s="51">
        <v>421800</v>
      </c>
      <c r="N449" s="51"/>
      <c r="O449" s="51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4"/>
    </row>
    <row r="450" spans="1:46" s="70" customFormat="1" x14ac:dyDescent="0.2">
      <c r="A450" s="27"/>
      <c r="B450" s="32"/>
      <c r="C450" s="45"/>
      <c r="D450" s="51"/>
      <c r="E450" s="51"/>
      <c r="F450" s="51"/>
      <c r="G450" s="51"/>
      <c r="H450" s="99"/>
      <c r="I450" s="51"/>
      <c r="J450" s="99"/>
      <c r="K450" s="51"/>
      <c r="L450" s="51"/>
      <c r="M450" s="51"/>
      <c r="N450" s="51"/>
      <c r="O450" s="51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4"/>
    </row>
    <row r="451" spans="1:46" s="70" customFormat="1" x14ac:dyDescent="0.2">
      <c r="A451" s="27"/>
      <c r="B451" s="32" t="s">
        <v>361</v>
      </c>
      <c r="C451" s="45" t="s">
        <v>362</v>
      </c>
      <c r="D451" s="51">
        <v>650000</v>
      </c>
      <c r="E451" s="51">
        <v>111900</v>
      </c>
      <c r="F451" s="51">
        <v>81900</v>
      </c>
      <c r="G451" s="51">
        <v>30000</v>
      </c>
      <c r="H451" s="99">
        <v>150000</v>
      </c>
      <c r="I451" s="51"/>
      <c r="J451" s="99">
        <v>200000</v>
      </c>
      <c r="K451" s="51">
        <f t="shared" si="12"/>
        <v>188100</v>
      </c>
      <c r="L451" s="51">
        <v>150000</v>
      </c>
      <c r="M451" s="51">
        <v>38100</v>
      </c>
      <c r="N451" s="51"/>
      <c r="O451" s="51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4"/>
      <c r="AT451" s="74"/>
    </row>
    <row r="452" spans="1:46" s="70" customFormat="1" x14ac:dyDescent="0.2">
      <c r="A452" s="27"/>
      <c r="B452" s="32"/>
      <c r="C452" s="45"/>
      <c r="D452" s="51"/>
      <c r="E452" s="51"/>
      <c r="F452" s="51"/>
      <c r="G452" s="51"/>
      <c r="H452" s="99"/>
      <c r="I452" s="51"/>
      <c r="J452" s="99"/>
      <c r="K452" s="51"/>
      <c r="L452" s="51"/>
      <c r="M452" s="51"/>
      <c r="N452" s="51"/>
      <c r="O452" s="51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4"/>
      <c r="AT452" s="74"/>
    </row>
    <row r="453" spans="1:46" s="70" customFormat="1" x14ac:dyDescent="0.2">
      <c r="A453" s="27"/>
      <c r="B453" s="32" t="s">
        <v>363</v>
      </c>
      <c r="C453" s="45" t="s">
        <v>364</v>
      </c>
      <c r="D453" s="51">
        <v>20000000</v>
      </c>
      <c r="E453" s="51">
        <v>267900</v>
      </c>
      <c r="F453" s="51">
        <v>67900</v>
      </c>
      <c r="G453" s="51">
        <v>50000</v>
      </c>
      <c r="H453" s="99">
        <v>100000</v>
      </c>
      <c r="I453" s="51"/>
      <c r="J453" s="99">
        <v>300000</v>
      </c>
      <c r="K453" s="51">
        <f t="shared" si="12"/>
        <v>600000</v>
      </c>
      <c r="L453" s="51">
        <v>300000</v>
      </c>
      <c r="M453" s="51">
        <v>300000</v>
      </c>
      <c r="N453" s="51">
        <v>3000000</v>
      </c>
      <c r="O453" s="51">
        <v>15732000</v>
      </c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  <c r="AT453" s="74"/>
    </row>
    <row r="454" spans="1:46" s="70" customFormat="1" x14ac:dyDescent="0.2">
      <c r="A454" s="27"/>
      <c r="B454" s="32"/>
      <c r="C454" s="45"/>
      <c r="D454" s="51"/>
      <c r="E454" s="51"/>
      <c r="F454" s="51"/>
      <c r="G454" s="51"/>
      <c r="H454" s="99"/>
      <c r="I454" s="51"/>
      <c r="J454" s="99"/>
      <c r="K454" s="51"/>
      <c r="L454" s="51"/>
      <c r="M454" s="51"/>
      <c r="N454" s="51"/>
      <c r="O454" s="51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4"/>
      <c r="AT454" s="74"/>
    </row>
    <row r="455" spans="1:46" s="70" customFormat="1" x14ac:dyDescent="0.2">
      <c r="A455" s="27"/>
      <c r="B455" s="32" t="s">
        <v>365</v>
      </c>
      <c r="C455" s="45" t="s">
        <v>366</v>
      </c>
      <c r="D455" s="51">
        <v>2700000</v>
      </c>
      <c r="E455" s="51">
        <v>96300</v>
      </c>
      <c r="F455" s="51">
        <v>16300</v>
      </c>
      <c r="G455" s="51">
        <v>0</v>
      </c>
      <c r="H455" s="99">
        <v>150000</v>
      </c>
      <c r="I455" s="51">
        <v>180000</v>
      </c>
      <c r="J455" s="99">
        <v>180000</v>
      </c>
      <c r="K455" s="51">
        <f t="shared" si="12"/>
        <v>1500000</v>
      </c>
      <c r="L455" s="51">
        <v>400000</v>
      </c>
      <c r="M455" s="51">
        <v>1100000</v>
      </c>
      <c r="N455" s="51">
        <v>655000</v>
      </c>
      <c r="O455" s="51">
        <v>118700</v>
      </c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  <c r="AT455" s="74"/>
    </row>
    <row r="456" spans="1:46" s="70" customFormat="1" x14ac:dyDescent="0.2">
      <c r="A456" s="27"/>
      <c r="B456" s="32"/>
      <c r="C456" s="45"/>
      <c r="D456" s="51"/>
      <c r="E456" s="51"/>
      <c r="F456" s="51"/>
      <c r="G456" s="51"/>
      <c r="H456" s="99"/>
      <c r="I456" s="51"/>
      <c r="J456" s="99"/>
      <c r="K456" s="51"/>
      <c r="L456" s="51"/>
      <c r="M456" s="51"/>
      <c r="N456" s="51"/>
      <c r="O456" s="51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/>
      <c r="AP456" s="74"/>
      <c r="AQ456" s="74"/>
      <c r="AR456" s="74"/>
      <c r="AS456" s="74"/>
      <c r="AT456" s="74"/>
    </row>
    <row r="457" spans="1:46" s="70" customFormat="1" x14ac:dyDescent="0.2">
      <c r="A457" s="27"/>
      <c r="B457" s="32" t="s">
        <v>367</v>
      </c>
      <c r="C457" s="45" t="s">
        <v>368</v>
      </c>
      <c r="D457" s="51">
        <v>1100000</v>
      </c>
      <c r="E457" s="51">
        <v>40000</v>
      </c>
      <c r="F457" s="51">
        <v>0</v>
      </c>
      <c r="G457" s="51">
        <v>0</v>
      </c>
      <c r="H457" s="99">
        <v>400000</v>
      </c>
      <c r="I457" s="51">
        <v>460000</v>
      </c>
      <c r="J457" s="99">
        <v>460000</v>
      </c>
      <c r="K457" s="51">
        <f t="shared" si="12"/>
        <v>200000</v>
      </c>
      <c r="L457" s="51">
        <v>200000</v>
      </c>
      <c r="M457" s="51"/>
      <c r="N457" s="51"/>
      <c r="O457" s="51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  <c r="AO457" s="74"/>
      <c r="AP457" s="74"/>
      <c r="AQ457" s="74"/>
      <c r="AR457" s="74"/>
      <c r="AS457" s="74"/>
      <c r="AT457" s="74"/>
    </row>
    <row r="458" spans="1:46" s="70" customFormat="1" x14ac:dyDescent="0.2">
      <c r="A458" s="27"/>
      <c r="B458" s="32"/>
      <c r="C458" s="45"/>
      <c r="D458" s="51"/>
      <c r="E458" s="51"/>
      <c r="F458" s="51"/>
      <c r="G458" s="51"/>
      <c r="H458" s="99"/>
      <c r="I458" s="51"/>
      <c r="J458" s="99"/>
      <c r="K458" s="51"/>
      <c r="L458" s="51"/>
      <c r="M458" s="51"/>
      <c r="N458" s="51"/>
      <c r="O458" s="51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/>
      <c r="AP458" s="74"/>
      <c r="AQ458" s="74"/>
      <c r="AR458" s="74"/>
      <c r="AS458" s="74"/>
      <c r="AT458" s="74"/>
    </row>
    <row r="459" spans="1:46" s="70" customFormat="1" x14ac:dyDescent="0.2">
      <c r="A459" s="27"/>
      <c r="B459" s="32" t="s">
        <v>369</v>
      </c>
      <c r="C459" s="45" t="s">
        <v>370</v>
      </c>
      <c r="D459" s="51">
        <v>550000</v>
      </c>
      <c r="E459" s="51">
        <v>0</v>
      </c>
      <c r="F459" s="51">
        <v>0</v>
      </c>
      <c r="G459" s="51">
        <v>0</v>
      </c>
      <c r="H459" s="99">
        <v>150000</v>
      </c>
      <c r="I459" s="51">
        <v>350000</v>
      </c>
      <c r="J459" s="99">
        <v>350000</v>
      </c>
      <c r="K459" s="51">
        <v>50000</v>
      </c>
      <c r="L459" s="51">
        <v>50000</v>
      </c>
      <c r="M459" s="51"/>
      <c r="N459" s="51"/>
      <c r="O459" s="51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  <c r="AO459" s="74"/>
      <c r="AP459" s="74"/>
      <c r="AQ459" s="74"/>
      <c r="AR459" s="74"/>
      <c r="AS459" s="74"/>
      <c r="AT459" s="74"/>
    </row>
    <row r="460" spans="1:46" s="76" customFormat="1" ht="24.6" customHeight="1" x14ac:dyDescent="0.25">
      <c r="A460" s="27"/>
      <c r="B460" s="373" t="s">
        <v>21</v>
      </c>
      <c r="C460" s="374"/>
      <c r="D460" s="109"/>
      <c r="E460" s="109"/>
      <c r="F460" s="109"/>
      <c r="G460" s="109"/>
      <c r="H460" s="110">
        <f t="shared" ref="H460:O460" si="13">SUM(H445:H459)</f>
        <v>3620000</v>
      </c>
      <c r="I460" s="109">
        <f t="shared" si="13"/>
        <v>990000</v>
      </c>
      <c r="J460" s="110">
        <f t="shared" si="13"/>
        <v>6340000</v>
      </c>
      <c r="K460" s="109">
        <f t="shared" si="13"/>
        <v>8163900</v>
      </c>
      <c r="L460" s="109">
        <f t="shared" si="13"/>
        <v>5739100</v>
      </c>
      <c r="M460" s="109">
        <f t="shared" si="13"/>
        <v>2424800</v>
      </c>
      <c r="N460" s="109">
        <f t="shared" si="13"/>
        <v>3655000</v>
      </c>
      <c r="O460" s="109">
        <f t="shared" si="13"/>
        <v>15850700</v>
      </c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  <c r="AL460" s="74"/>
      <c r="AM460" s="74"/>
      <c r="AN460" s="74"/>
      <c r="AO460" s="74"/>
      <c r="AP460" s="74"/>
      <c r="AQ460" s="74"/>
      <c r="AR460" s="74"/>
      <c r="AS460" s="74"/>
      <c r="AT460" s="74"/>
    </row>
    <row r="461" spans="1:46" s="77" customFormat="1" ht="36.75" customHeight="1" thickBot="1" x14ac:dyDescent="0.25">
      <c r="A461" s="27"/>
      <c r="B461" s="375" t="s">
        <v>103</v>
      </c>
      <c r="C461" s="376"/>
      <c r="D461" s="93"/>
      <c r="E461" s="93"/>
      <c r="F461" s="93"/>
      <c r="G461" s="112"/>
      <c r="H461" s="111">
        <f t="shared" ref="H461:O461" si="14">H460+H437+H421+H414</f>
        <v>43103200</v>
      </c>
      <c r="I461" s="112">
        <f t="shared" si="14"/>
        <v>3130000</v>
      </c>
      <c r="J461" s="111">
        <f t="shared" si="14"/>
        <v>69389800</v>
      </c>
      <c r="K461" s="112">
        <f t="shared" si="14"/>
        <v>28018900</v>
      </c>
      <c r="L461" s="112">
        <f t="shared" si="14"/>
        <v>68013200</v>
      </c>
      <c r="M461" s="112">
        <f t="shared" si="14"/>
        <v>65781000</v>
      </c>
      <c r="N461" s="112">
        <f t="shared" si="14"/>
        <v>72881800</v>
      </c>
      <c r="O461" s="112">
        <f t="shared" si="14"/>
        <v>248733500</v>
      </c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  <c r="AL461" s="74"/>
      <c r="AM461" s="74"/>
      <c r="AN461" s="74"/>
      <c r="AO461" s="74"/>
      <c r="AP461" s="74"/>
      <c r="AQ461" s="74"/>
      <c r="AR461" s="74"/>
      <c r="AS461" s="74"/>
      <c r="AT461" s="74"/>
    </row>
    <row r="462" spans="1:46" s="70" customFormat="1" ht="22.9" customHeight="1" x14ac:dyDescent="0.25">
      <c r="A462" s="27"/>
      <c r="B462" s="91" t="s">
        <v>14</v>
      </c>
      <c r="C462" s="32"/>
      <c r="D462" s="51"/>
      <c r="E462" s="51"/>
      <c r="F462" s="51"/>
      <c r="G462" s="51"/>
      <c r="H462" s="99"/>
      <c r="I462" s="51"/>
      <c r="J462" s="99"/>
      <c r="K462" s="51"/>
      <c r="L462" s="51"/>
      <c r="M462" s="51"/>
      <c r="N462" s="51"/>
      <c r="O462" s="51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</row>
    <row r="463" spans="1:46" s="70" customFormat="1" x14ac:dyDescent="0.2">
      <c r="A463" s="27"/>
      <c r="B463" s="32"/>
      <c r="C463" s="78" t="s">
        <v>104</v>
      </c>
      <c r="D463" s="51"/>
      <c r="E463" s="51"/>
      <c r="F463" s="51"/>
      <c r="G463" s="51"/>
      <c r="H463" s="99">
        <v>1200000</v>
      </c>
      <c r="I463" s="51"/>
      <c r="J463" s="99">
        <v>1500000</v>
      </c>
      <c r="K463" s="51"/>
      <c r="L463" s="51">
        <v>1800000</v>
      </c>
      <c r="M463" s="51">
        <v>1850000</v>
      </c>
      <c r="N463" s="51">
        <v>1900000</v>
      </c>
      <c r="O463" s="51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74"/>
    </row>
    <row r="464" spans="1:46" s="70" customFormat="1" ht="26.45" customHeight="1" thickBot="1" x14ac:dyDescent="0.25">
      <c r="A464" s="27"/>
      <c r="B464" s="324" t="s">
        <v>14</v>
      </c>
      <c r="C464" s="325"/>
      <c r="D464" s="93"/>
      <c r="E464" s="93"/>
      <c r="F464" s="93"/>
      <c r="G464" s="93"/>
      <c r="H464" s="114">
        <f>SUM(H463:H463)</f>
        <v>1200000</v>
      </c>
      <c r="I464" s="93">
        <f>SUM(I488:I489)</f>
        <v>0</v>
      </c>
      <c r="J464" s="114">
        <f>SUM(J463:J463)</f>
        <v>1500000</v>
      </c>
      <c r="K464" s="93">
        <f>SUM(K488:K489)</f>
        <v>0</v>
      </c>
      <c r="L464" s="93">
        <f>SUM(L463:L463)</f>
        <v>1800000</v>
      </c>
      <c r="M464" s="93">
        <f>SUM(M463:M463)</f>
        <v>1850000</v>
      </c>
      <c r="N464" s="93">
        <f>SUM(N463:N463)</f>
        <v>1900000</v>
      </c>
      <c r="O464" s="93">
        <f>SUM(O488:O489)</f>
        <v>0</v>
      </c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/>
      <c r="AS464" s="74"/>
      <c r="AT464" s="74"/>
    </row>
    <row r="465" spans="1:46" s="70" customFormat="1" ht="33" customHeight="1" thickBot="1" x14ac:dyDescent="0.3">
      <c r="A465" s="180"/>
      <c r="B465" s="377" t="s">
        <v>94</v>
      </c>
      <c r="C465" s="378"/>
      <c r="D465" s="115"/>
      <c r="E465" s="115"/>
      <c r="F465" s="115"/>
      <c r="G465" s="115"/>
      <c r="H465" s="116">
        <f t="shared" ref="H465:O465" si="15">SUM(H357+H461+H464)</f>
        <v>75301520</v>
      </c>
      <c r="I465" s="115">
        <f>SUM(I357+I461+I464)</f>
        <v>6498000</v>
      </c>
      <c r="J465" s="116">
        <f t="shared" si="15"/>
        <v>102098300</v>
      </c>
      <c r="K465" s="117">
        <f t="shared" si="15"/>
        <v>118773300</v>
      </c>
      <c r="L465" s="117">
        <f t="shared" si="15"/>
        <v>129312100</v>
      </c>
      <c r="M465" s="115">
        <f t="shared" si="15"/>
        <v>131113800</v>
      </c>
      <c r="N465" s="115">
        <f t="shared" si="15"/>
        <v>134450300</v>
      </c>
      <c r="O465" s="115">
        <f t="shared" si="15"/>
        <v>285167500</v>
      </c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4"/>
      <c r="AT465" s="74"/>
    </row>
    <row r="466" spans="1:46" s="70" customFormat="1" ht="33" customHeight="1" thickBot="1" x14ac:dyDescent="0.3">
      <c r="A466" s="137"/>
      <c r="B466" s="326"/>
      <c r="C466" s="327"/>
      <c r="D466" s="107"/>
      <c r="E466" s="107"/>
      <c r="F466" s="107"/>
      <c r="G466" s="107"/>
      <c r="H466" s="108"/>
      <c r="I466" s="107"/>
      <c r="J466" s="108"/>
      <c r="K466" s="138"/>
      <c r="L466" s="138"/>
      <c r="M466" s="107"/>
      <c r="N466" s="107"/>
      <c r="O466" s="223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</row>
    <row r="467" spans="1:46" s="70" customFormat="1" ht="42" customHeight="1" x14ac:dyDescent="0.25">
      <c r="A467" s="221">
        <v>9</v>
      </c>
      <c r="B467" s="342" t="s">
        <v>85</v>
      </c>
      <c r="C467" s="343"/>
      <c r="D467" s="223"/>
      <c r="E467" s="223"/>
      <c r="F467" s="223"/>
      <c r="G467" s="223"/>
      <c r="H467" s="328"/>
      <c r="I467" s="223"/>
      <c r="J467" s="328"/>
      <c r="K467" s="329"/>
      <c r="L467" s="223"/>
      <c r="M467" s="223"/>
      <c r="N467" s="223"/>
      <c r="O467" s="223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/>
    </row>
    <row r="468" spans="1:46" ht="15.75" x14ac:dyDescent="0.25">
      <c r="A468" s="137"/>
      <c r="B468" s="29" t="s">
        <v>87</v>
      </c>
      <c r="C468" s="33"/>
      <c r="D468" s="51"/>
      <c r="E468" s="51"/>
      <c r="F468" s="51"/>
      <c r="G468" s="51"/>
      <c r="H468" s="99"/>
      <c r="I468" s="51"/>
      <c r="J468" s="99"/>
      <c r="K468" s="51"/>
      <c r="L468" s="51"/>
      <c r="M468" s="51"/>
      <c r="N468" s="51"/>
      <c r="O468" s="51"/>
      <c r="P468" s="10"/>
      <c r="Q468" s="7"/>
      <c r="R468" s="6"/>
      <c r="S468" s="74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</row>
    <row r="469" spans="1:46" s="37" customFormat="1" x14ac:dyDescent="0.2">
      <c r="A469" s="142"/>
      <c r="B469" s="227" t="s">
        <v>348</v>
      </c>
      <c r="C469" s="97" t="s">
        <v>86</v>
      </c>
      <c r="D469" s="51">
        <v>100000</v>
      </c>
      <c r="E469" s="51"/>
      <c r="F469" s="51"/>
      <c r="G469" s="51"/>
      <c r="H469" s="99">
        <v>100000</v>
      </c>
      <c r="I469" s="51"/>
      <c r="J469" s="99">
        <v>100000</v>
      </c>
      <c r="K469" s="51"/>
      <c r="L469" s="55">
        <v>100000</v>
      </c>
      <c r="M469" s="55">
        <v>100000</v>
      </c>
      <c r="N469" s="55">
        <v>100000</v>
      </c>
      <c r="O469" s="72">
        <v>0</v>
      </c>
      <c r="P469" s="36"/>
      <c r="Q469" s="36"/>
      <c r="R469" s="36"/>
      <c r="S469" s="120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9"/>
      <c r="AM469" s="119"/>
      <c r="AN469" s="119"/>
      <c r="AO469" s="119"/>
      <c r="AP469" s="119"/>
      <c r="AQ469" s="119"/>
      <c r="AR469" s="119"/>
      <c r="AS469" s="119"/>
      <c r="AT469" s="119"/>
    </row>
    <row r="470" spans="1:46" s="70" customFormat="1" ht="26.45" customHeight="1" x14ac:dyDescent="0.2">
      <c r="A470" s="137"/>
      <c r="B470" s="224"/>
      <c r="C470" s="92" t="s">
        <v>90</v>
      </c>
      <c r="D470" s="93"/>
      <c r="E470" s="93"/>
      <c r="F470" s="93"/>
      <c r="G470" s="93"/>
      <c r="H470" s="114">
        <f>SUM(H469:H469)</f>
        <v>100000</v>
      </c>
      <c r="I470" s="93">
        <v>0</v>
      </c>
      <c r="J470" s="114">
        <f>SUM(J469:J469)</f>
        <v>100000</v>
      </c>
      <c r="K470" s="93">
        <v>0</v>
      </c>
      <c r="L470" s="93">
        <f>SUM(L469:L469)</f>
        <v>100000</v>
      </c>
      <c r="M470" s="93">
        <f>SUM(M469:M469)</f>
        <v>100000</v>
      </c>
      <c r="N470" s="93">
        <f>SUM(N469:N469)</f>
        <v>100000</v>
      </c>
      <c r="O470" s="93">
        <f>SUM(O469)</f>
        <v>0</v>
      </c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/>
    </row>
    <row r="471" spans="1:46" s="70" customFormat="1" ht="15.75" x14ac:dyDescent="0.25">
      <c r="A471" s="137"/>
      <c r="B471" s="225" t="s">
        <v>10</v>
      </c>
      <c r="C471" s="42"/>
      <c r="D471" s="101"/>
      <c r="E471" s="51"/>
      <c r="F471" s="51"/>
      <c r="G471" s="51"/>
      <c r="H471" s="99"/>
      <c r="I471" s="51"/>
      <c r="J471" s="99"/>
      <c r="K471" s="51"/>
      <c r="L471" s="51"/>
      <c r="M471" s="51"/>
      <c r="N471" s="51"/>
      <c r="O471" s="51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  <c r="AO471" s="74"/>
      <c r="AP471" s="74"/>
      <c r="AQ471" s="74"/>
      <c r="AR471" s="74"/>
      <c r="AS471" s="74"/>
      <c r="AT471" s="74"/>
    </row>
    <row r="472" spans="1:46" s="70" customFormat="1" x14ac:dyDescent="0.2">
      <c r="A472" s="143"/>
      <c r="B472" s="81" t="s">
        <v>349</v>
      </c>
      <c r="C472" s="81" t="s">
        <v>7</v>
      </c>
      <c r="D472" s="51">
        <v>200000</v>
      </c>
      <c r="E472" s="100"/>
      <c r="F472" s="100"/>
      <c r="G472" s="100"/>
      <c r="H472" s="99">
        <v>200000</v>
      </c>
      <c r="I472" s="100"/>
      <c r="J472" s="99">
        <v>200000</v>
      </c>
      <c r="K472" s="51"/>
      <c r="L472" s="51">
        <v>200000</v>
      </c>
      <c r="M472" s="51">
        <v>200000</v>
      </c>
      <c r="N472" s="51">
        <v>200000</v>
      </c>
      <c r="O472" s="100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  <c r="AL472" s="74"/>
      <c r="AM472" s="74"/>
      <c r="AN472" s="74"/>
      <c r="AO472" s="74"/>
      <c r="AP472" s="74"/>
      <c r="AQ472" s="74"/>
      <c r="AR472" s="74"/>
      <c r="AS472" s="74"/>
      <c r="AT472" s="74"/>
    </row>
    <row r="473" spans="1:46" s="70" customFormat="1" x14ac:dyDescent="0.2">
      <c r="A473" s="143"/>
      <c r="B473" s="81" t="s">
        <v>350</v>
      </c>
      <c r="C473" s="43" t="s">
        <v>30</v>
      </c>
      <c r="D473" s="51">
        <v>1450000</v>
      </c>
      <c r="E473" s="100"/>
      <c r="F473" s="63"/>
      <c r="G473" s="63"/>
      <c r="H473" s="104">
        <v>1500000</v>
      </c>
      <c r="I473" s="100"/>
      <c r="J473" s="99">
        <v>1500000</v>
      </c>
      <c r="K473" s="100"/>
      <c r="L473" s="51">
        <v>1500000</v>
      </c>
      <c r="M473" s="51">
        <v>1500000</v>
      </c>
      <c r="N473" s="51">
        <v>1500000</v>
      </c>
      <c r="O473" s="100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/>
      <c r="AO473" s="74"/>
      <c r="AP473" s="74"/>
      <c r="AQ473" s="74"/>
      <c r="AR473" s="74"/>
      <c r="AS473" s="74"/>
      <c r="AT473" s="74"/>
    </row>
    <row r="474" spans="1:46" s="70" customFormat="1" ht="26.45" customHeight="1" x14ac:dyDescent="0.2">
      <c r="A474" s="137"/>
      <c r="B474" s="113"/>
      <c r="C474" s="92" t="s">
        <v>91</v>
      </c>
      <c r="D474" s="93"/>
      <c r="E474" s="93"/>
      <c r="F474" s="93"/>
      <c r="G474" s="93"/>
      <c r="H474" s="114">
        <f>SUM(H472:H473)</f>
        <v>1700000</v>
      </c>
      <c r="I474" s="93">
        <f>SUM(I512:I522)</f>
        <v>0</v>
      </c>
      <c r="J474" s="114">
        <f>SUM(J472:J473)</f>
        <v>1700000</v>
      </c>
      <c r="K474" s="93">
        <f>SUM(K512:K522)</f>
        <v>0</v>
      </c>
      <c r="L474" s="93">
        <f>SUM(L472:L473)</f>
        <v>1700000</v>
      </c>
      <c r="M474" s="93">
        <f>SUM(M472:M473)</f>
        <v>1700000</v>
      </c>
      <c r="N474" s="93">
        <f>SUM(N472:N473)</f>
        <v>1700000</v>
      </c>
      <c r="O474" s="93">
        <f>SUM(O512:O522)</f>
        <v>0</v>
      </c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</row>
    <row r="475" spans="1:46" ht="15.75" x14ac:dyDescent="0.25">
      <c r="A475" s="143"/>
      <c r="B475" s="225" t="s">
        <v>88</v>
      </c>
      <c r="C475" s="215"/>
      <c r="D475" s="181"/>
      <c r="E475" s="181"/>
      <c r="F475" s="181"/>
      <c r="G475" s="181"/>
      <c r="H475" s="182"/>
      <c r="I475" s="181"/>
      <c r="J475" s="182"/>
      <c r="K475" s="181"/>
      <c r="L475" s="181"/>
      <c r="M475" s="181"/>
      <c r="N475" s="181"/>
      <c r="O475" s="181"/>
      <c r="S475" s="74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</row>
    <row r="476" spans="1:46" s="70" customFormat="1" x14ac:dyDescent="0.2">
      <c r="A476" s="137"/>
      <c r="B476" s="81" t="s">
        <v>351</v>
      </c>
      <c r="C476" s="43" t="s">
        <v>79</v>
      </c>
      <c r="D476" s="51">
        <v>605000</v>
      </c>
      <c r="E476" s="51"/>
      <c r="F476" s="51"/>
      <c r="G476" s="51"/>
      <c r="H476" s="99">
        <v>1200000</v>
      </c>
      <c r="I476" s="51"/>
      <c r="J476" s="99">
        <v>1200000</v>
      </c>
      <c r="K476" s="51"/>
      <c r="L476" s="51">
        <v>1200000</v>
      </c>
      <c r="M476" s="51">
        <v>1200000</v>
      </c>
      <c r="N476" s="51">
        <v>1200000</v>
      </c>
      <c r="O476" s="51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74"/>
      <c r="AO476" s="74"/>
      <c r="AP476" s="74"/>
      <c r="AQ476" s="74"/>
      <c r="AR476" s="74"/>
      <c r="AS476" s="74"/>
      <c r="AT476" s="74"/>
    </row>
    <row r="477" spans="1:46" s="70" customFormat="1" ht="26.45" customHeight="1" x14ac:dyDescent="0.2">
      <c r="A477" s="137"/>
      <c r="B477" s="113"/>
      <c r="C477" s="92" t="s">
        <v>92</v>
      </c>
      <c r="D477" s="93"/>
      <c r="E477" s="93"/>
      <c r="F477" s="93"/>
      <c r="G477" s="93"/>
      <c r="H477" s="114">
        <f>SUM(H476:H476)</f>
        <v>1200000</v>
      </c>
      <c r="I477" s="93">
        <f>SUM(I523:I533)</f>
        <v>0</v>
      </c>
      <c r="J477" s="114">
        <f>SUM(J476:J476)</f>
        <v>1200000</v>
      </c>
      <c r="K477" s="93">
        <f>SUM(K523:K533)</f>
        <v>0</v>
      </c>
      <c r="L477" s="93">
        <f>SUM(L475:L476)</f>
        <v>1200000</v>
      </c>
      <c r="M477" s="93">
        <f>SUM(M476:M476)</f>
        <v>1200000</v>
      </c>
      <c r="N477" s="93">
        <f>SUM(N476:N476)</f>
        <v>1200000</v>
      </c>
      <c r="O477" s="93">
        <f>SUM(O523:O533)</f>
        <v>0</v>
      </c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</row>
    <row r="478" spans="1:46" ht="15.75" x14ac:dyDescent="0.25">
      <c r="A478" s="143"/>
      <c r="B478" s="225" t="s">
        <v>11</v>
      </c>
      <c r="C478" s="215"/>
      <c r="D478" s="181"/>
      <c r="E478" s="181"/>
      <c r="F478" s="181"/>
      <c r="G478" s="181"/>
      <c r="H478" s="182"/>
      <c r="I478" s="181"/>
      <c r="J478" s="182"/>
      <c r="K478" s="181"/>
      <c r="L478" s="181"/>
      <c r="M478" s="181"/>
      <c r="N478" s="181"/>
      <c r="O478" s="181"/>
      <c r="S478" s="74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</row>
    <row r="479" spans="1:46" s="70" customFormat="1" x14ac:dyDescent="0.2">
      <c r="A479" s="137"/>
      <c r="B479" s="81" t="s">
        <v>352</v>
      </c>
      <c r="C479" s="43" t="s">
        <v>79</v>
      </c>
      <c r="D479" s="51">
        <v>100000</v>
      </c>
      <c r="E479" s="51"/>
      <c r="F479" s="51"/>
      <c r="G479" s="51"/>
      <c r="H479" s="99">
        <v>220000</v>
      </c>
      <c r="I479" s="51"/>
      <c r="J479" s="99">
        <v>220000</v>
      </c>
      <c r="K479" s="51"/>
      <c r="L479" s="51">
        <v>220000</v>
      </c>
      <c r="M479" s="51">
        <v>220000</v>
      </c>
      <c r="N479" s="51">
        <v>220000</v>
      </c>
      <c r="O479" s="51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</row>
    <row r="480" spans="1:46" s="70" customFormat="1" ht="26.45" customHeight="1" x14ac:dyDescent="0.2">
      <c r="A480" s="137"/>
      <c r="B480" s="113"/>
      <c r="C480" s="92" t="s">
        <v>11</v>
      </c>
      <c r="D480" s="93"/>
      <c r="E480" s="93"/>
      <c r="F480" s="93"/>
      <c r="G480" s="93"/>
      <c r="H480" s="114">
        <f>SUM(H479:H479)</f>
        <v>220000</v>
      </c>
      <c r="I480" s="93">
        <f>SUM(I532:I542)</f>
        <v>0</v>
      </c>
      <c r="J480" s="114">
        <f>SUM(J479)</f>
        <v>220000</v>
      </c>
      <c r="K480" s="93">
        <f>SUM(K532:K542)</f>
        <v>0</v>
      </c>
      <c r="L480" s="93">
        <f>SUM(L479:L479)</f>
        <v>220000</v>
      </c>
      <c r="M480" s="93">
        <f>SUM(M479:M479)</f>
        <v>220000</v>
      </c>
      <c r="N480" s="93">
        <f>SUM(N479:N479)</f>
        <v>220000</v>
      </c>
      <c r="O480" s="93">
        <f>SUM(O532:O542)</f>
        <v>0</v>
      </c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</row>
    <row r="481" spans="1:46" ht="15.75" x14ac:dyDescent="0.25">
      <c r="A481" s="143"/>
      <c r="B481" s="225" t="s">
        <v>12</v>
      </c>
      <c r="C481" s="215"/>
      <c r="D481" s="181"/>
      <c r="E481" s="181"/>
      <c r="F481" s="181"/>
      <c r="G481" s="181"/>
      <c r="H481" s="182"/>
      <c r="I481" s="181"/>
      <c r="J481" s="182"/>
      <c r="K481" s="181"/>
      <c r="L481" s="181"/>
      <c r="M481" s="181"/>
      <c r="N481" s="181"/>
      <c r="O481" s="181"/>
      <c r="S481" s="74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</row>
    <row r="482" spans="1:46" s="70" customFormat="1" x14ac:dyDescent="0.2">
      <c r="A482" s="137"/>
      <c r="B482" s="81" t="s">
        <v>353</v>
      </c>
      <c r="C482" s="43" t="s">
        <v>79</v>
      </c>
      <c r="D482" s="51">
        <v>250000</v>
      </c>
      <c r="E482" s="51"/>
      <c r="F482" s="51"/>
      <c r="G482" s="51"/>
      <c r="H482" s="99">
        <v>220000</v>
      </c>
      <c r="I482" s="51"/>
      <c r="J482" s="99">
        <v>220000</v>
      </c>
      <c r="K482" s="51"/>
      <c r="L482" s="51">
        <v>220000</v>
      </c>
      <c r="M482" s="51">
        <v>220000</v>
      </c>
      <c r="N482" s="51">
        <v>220000</v>
      </c>
      <c r="O482" s="51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</row>
    <row r="483" spans="1:46" s="70" customFormat="1" ht="26.45" customHeight="1" x14ac:dyDescent="0.2">
      <c r="A483" s="137"/>
      <c r="B483" s="113"/>
      <c r="C483" s="92" t="s">
        <v>12</v>
      </c>
      <c r="D483" s="93"/>
      <c r="E483" s="93"/>
      <c r="F483" s="93"/>
      <c r="G483" s="93"/>
      <c r="H483" s="114">
        <f>SUM(H482:H482)</f>
        <v>220000</v>
      </c>
      <c r="I483" s="93">
        <f>SUM(I545:I555)</f>
        <v>0</v>
      </c>
      <c r="J483" s="114">
        <f>SUM(J482)</f>
        <v>220000</v>
      </c>
      <c r="K483" s="93">
        <f>SUM(K545:K555)</f>
        <v>0</v>
      </c>
      <c r="L483" s="93">
        <f>SUM(L482)</f>
        <v>220000</v>
      </c>
      <c r="M483" s="93">
        <f>SUM(M482)</f>
        <v>220000</v>
      </c>
      <c r="N483" s="93">
        <f>SUM(N482)</f>
        <v>220000</v>
      </c>
      <c r="O483" s="93">
        <f>SUM(O545:O555)</f>
        <v>0</v>
      </c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  <c r="AL483" s="74"/>
      <c r="AM483" s="74"/>
      <c r="AN483" s="74"/>
      <c r="AO483" s="74"/>
      <c r="AP483" s="74"/>
      <c r="AQ483" s="74"/>
      <c r="AR483" s="74"/>
      <c r="AS483" s="74"/>
      <c r="AT483" s="74"/>
    </row>
    <row r="484" spans="1:46" s="183" customFormat="1" ht="15.75" x14ac:dyDescent="0.25">
      <c r="A484" s="147"/>
      <c r="B484" s="225" t="s">
        <v>89</v>
      </c>
      <c r="C484" s="226"/>
      <c r="D484" s="184"/>
      <c r="E484" s="185"/>
      <c r="F484" s="185"/>
      <c r="G484" s="185"/>
      <c r="H484" s="186"/>
      <c r="I484" s="185"/>
      <c r="J484" s="186"/>
      <c r="K484" s="185"/>
      <c r="L484" s="185"/>
      <c r="M484" s="185"/>
      <c r="N484" s="185"/>
      <c r="O484" s="185"/>
    </row>
    <row r="485" spans="1:46" s="70" customFormat="1" x14ac:dyDescent="0.2">
      <c r="A485" s="137"/>
      <c r="B485" s="81" t="s">
        <v>354</v>
      </c>
      <c r="C485" s="43" t="s">
        <v>27</v>
      </c>
      <c r="D485" s="51">
        <v>100000</v>
      </c>
      <c r="E485" s="51"/>
      <c r="F485" s="51"/>
      <c r="G485" s="51"/>
      <c r="H485" s="99">
        <v>220000</v>
      </c>
      <c r="I485" s="51"/>
      <c r="J485" s="99">
        <v>220000</v>
      </c>
      <c r="K485" s="51"/>
      <c r="L485" s="51">
        <v>220000</v>
      </c>
      <c r="M485" s="51">
        <v>220000</v>
      </c>
      <c r="N485" s="51">
        <v>220000</v>
      </c>
      <c r="O485" s="51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  <c r="AL485" s="74"/>
      <c r="AM485" s="74"/>
      <c r="AN485" s="74"/>
      <c r="AO485" s="74"/>
      <c r="AP485" s="74"/>
      <c r="AQ485" s="74"/>
      <c r="AR485" s="74"/>
      <c r="AS485" s="74"/>
      <c r="AT485" s="74"/>
    </row>
    <row r="486" spans="1:46" s="70" customFormat="1" ht="26.45" customHeight="1" x14ac:dyDescent="0.2">
      <c r="A486" s="137"/>
      <c r="B486" s="113"/>
      <c r="C486" s="92" t="s">
        <v>89</v>
      </c>
      <c r="D486" s="93"/>
      <c r="E486" s="93"/>
      <c r="F486" s="93"/>
      <c r="G486" s="93"/>
      <c r="H486" s="114">
        <f>SUM(H485:H485)</f>
        <v>220000</v>
      </c>
      <c r="I486" s="93">
        <f>SUM(I557:I567)</f>
        <v>0</v>
      </c>
      <c r="J486" s="114">
        <f>SUM(J484:J485)</f>
        <v>220000</v>
      </c>
      <c r="K486" s="93">
        <f>SUM(K557:K567)</f>
        <v>0</v>
      </c>
      <c r="L486" s="93">
        <f>SUM(L484:L485)</f>
        <v>220000</v>
      </c>
      <c r="M486" s="93">
        <f>SUM(M485:M485)</f>
        <v>220000</v>
      </c>
      <c r="N486" s="93">
        <f>SUM(N485:N485)</f>
        <v>220000</v>
      </c>
      <c r="O486" s="93">
        <f>SUM(O557:O567)</f>
        <v>0</v>
      </c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  <c r="AL486" s="74"/>
      <c r="AM486" s="74"/>
      <c r="AN486" s="74"/>
      <c r="AO486" s="74"/>
      <c r="AP486" s="74"/>
      <c r="AQ486" s="74"/>
      <c r="AR486" s="74"/>
      <c r="AS486" s="74"/>
      <c r="AT486" s="74"/>
    </row>
    <row r="487" spans="1:46" ht="15.75" x14ac:dyDescent="0.25">
      <c r="A487" s="143"/>
      <c r="B487" s="225" t="s">
        <v>14</v>
      </c>
      <c r="C487" s="215"/>
      <c r="D487" s="181"/>
      <c r="E487" s="181"/>
      <c r="F487" s="181"/>
      <c r="G487" s="181"/>
      <c r="H487" s="182"/>
      <c r="I487" s="181"/>
      <c r="J487" s="182"/>
      <c r="K487" s="181"/>
      <c r="L487" s="181"/>
      <c r="M487" s="181"/>
      <c r="N487" s="181"/>
      <c r="O487" s="181"/>
    </row>
    <row r="488" spans="1:46" s="70" customFormat="1" ht="20.45" customHeight="1" x14ac:dyDescent="0.25">
      <c r="A488" s="137"/>
      <c r="B488" s="81" t="s">
        <v>355</v>
      </c>
      <c r="C488" s="33" t="s">
        <v>26</v>
      </c>
      <c r="D488" s="51">
        <v>350000</v>
      </c>
      <c r="E488" s="51"/>
      <c r="F488" s="51"/>
      <c r="G488" s="51"/>
      <c r="H488" s="99">
        <v>350000</v>
      </c>
      <c r="I488" s="51"/>
      <c r="J488" s="99">
        <v>350000</v>
      </c>
      <c r="K488" s="51"/>
      <c r="L488" s="51">
        <v>350000</v>
      </c>
      <c r="M488" s="51">
        <v>350000</v>
      </c>
      <c r="N488" s="51">
        <v>350000</v>
      </c>
      <c r="O488" s="51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</row>
    <row r="489" spans="1:46" s="70" customFormat="1" ht="15.75" x14ac:dyDescent="0.25">
      <c r="A489" s="137"/>
      <c r="B489" s="81" t="s">
        <v>356</v>
      </c>
      <c r="C489" s="213" t="s">
        <v>36</v>
      </c>
      <c r="D489" s="51">
        <v>130000</v>
      </c>
      <c r="E489" s="51"/>
      <c r="F489" s="51"/>
      <c r="G489" s="51"/>
      <c r="H489" s="99">
        <v>130000</v>
      </c>
      <c r="I489" s="51"/>
      <c r="J489" s="99">
        <v>130000</v>
      </c>
      <c r="K489" s="51"/>
      <c r="L489" s="51">
        <v>130000</v>
      </c>
      <c r="M489" s="51">
        <v>130000</v>
      </c>
      <c r="N489" s="51">
        <v>130000</v>
      </c>
      <c r="O489" s="51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4"/>
    </row>
    <row r="490" spans="1:46" s="70" customFormat="1" ht="26.45" customHeight="1" thickBot="1" x14ac:dyDescent="0.25">
      <c r="A490" s="27"/>
      <c r="B490" s="187"/>
      <c r="D490" s="188"/>
      <c r="E490" s="188"/>
      <c r="F490" s="188"/>
      <c r="G490" s="188"/>
      <c r="H490" s="189">
        <f>SUM(H487:H489)</f>
        <v>480000</v>
      </c>
      <c r="I490" s="188">
        <f>SUM(I575:I585)</f>
        <v>0</v>
      </c>
      <c r="J490" s="189">
        <f>SUM(J487:J489)</f>
        <v>480000</v>
      </c>
      <c r="K490" s="188">
        <f>SUM(K575:K585)</f>
        <v>0</v>
      </c>
      <c r="L490" s="188">
        <f>SUM(L488:L489)</f>
        <v>480000</v>
      </c>
      <c r="M490" s="188">
        <f>SUM(M488:M489)</f>
        <v>480000</v>
      </c>
      <c r="N490" s="188">
        <f>SUM(N488:N489)</f>
        <v>480000</v>
      </c>
      <c r="O490" s="188">
        <f>SUM(O575:O585)</f>
        <v>0</v>
      </c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4"/>
    </row>
    <row r="491" spans="1:46" s="70" customFormat="1" ht="27" customHeight="1" thickBot="1" x14ac:dyDescent="0.25">
      <c r="A491" s="195"/>
      <c r="B491" s="344" t="s">
        <v>105</v>
      </c>
      <c r="C491" s="345"/>
      <c r="D491" s="192"/>
      <c r="E491" s="192"/>
      <c r="F491" s="190"/>
      <c r="G491" s="190"/>
      <c r="H491" s="191">
        <f>H470+H474+H477+H480+H483+H486+H490</f>
        <v>4140000</v>
      </c>
      <c r="I491" s="190"/>
      <c r="J491" s="191">
        <f>J470+J474+J477+J480+J483+J486+J490</f>
        <v>4140000</v>
      </c>
      <c r="K491" s="190"/>
      <c r="L491" s="190">
        <f>L470+L474+L477+L480+L483+L486+L490</f>
        <v>4140000</v>
      </c>
      <c r="M491" s="190">
        <f>M470+M474+M477+M480+M483+M486+M490</f>
        <v>4140000</v>
      </c>
      <c r="N491" s="190">
        <f>N470+N474+N477+N480+N483+N486+N490</f>
        <v>4140000</v>
      </c>
      <c r="O491" s="198">
        <f>O470+O474+O477+O480+O483+O486+O490</f>
        <v>0</v>
      </c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/>
      <c r="AR491" s="74"/>
      <c r="AS491" s="74"/>
      <c r="AT491" s="74"/>
    </row>
    <row r="492" spans="1:46" s="70" customFormat="1" ht="27" customHeight="1" thickBot="1" x14ac:dyDescent="0.25">
      <c r="A492" s="195"/>
      <c r="B492" s="314"/>
      <c r="C492" s="315"/>
      <c r="D492" s="192"/>
      <c r="E492" s="192"/>
      <c r="F492" s="190"/>
      <c r="G492" s="190"/>
      <c r="H492" s="191"/>
      <c r="I492" s="190"/>
      <c r="J492" s="191"/>
      <c r="K492" s="190"/>
      <c r="L492" s="190"/>
      <c r="M492" s="190"/>
      <c r="N492" s="190"/>
      <c r="O492" s="330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4"/>
    </row>
    <row r="493" spans="1:46" s="70" customFormat="1" ht="27" customHeight="1" thickBot="1" x14ac:dyDescent="0.25">
      <c r="A493" s="195"/>
      <c r="B493" s="365" t="s">
        <v>110</v>
      </c>
      <c r="C493" s="366"/>
      <c r="D493" s="192"/>
      <c r="E493" s="192"/>
      <c r="F493" s="190">
        <v>49275000</v>
      </c>
      <c r="G493" s="190">
        <v>84800000</v>
      </c>
      <c r="H493" s="191">
        <f>H465+H491</f>
        <v>79441520</v>
      </c>
      <c r="I493" s="209">
        <f>I465+I491</f>
        <v>6498000</v>
      </c>
      <c r="J493" s="191">
        <f t="shared" ref="J493:O493" si="16">J465+J491</f>
        <v>106238300</v>
      </c>
      <c r="K493" s="209">
        <f t="shared" si="16"/>
        <v>118773300</v>
      </c>
      <c r="L493" s="209">
        <f>L465+L491</f>
        <v>133452100</v>
      </c>
      <c r="M493" s="209">
        <f t="shared" si="16"/>
        <v>135253800</v>
      </c>
      <c r="N493" s="209">
        <f t="shared" ref="N493" si="17">N465+N491</f>
        <v>138590300</v>
      </c>
      <c r="O493" s="209">
        <f t="shared" si="16"/>
        <v>285167500</v>
      </c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</row>
    <row r="494" spans="1:46" s="70" customFormat="1" ht="27" customHeight="1" x14ac:dyDescent="0.2">
      <c r="A494" s="195"/>
      <c r="B494" s="336"/>
      <c r="C494" s="337"/>
      <c r="D494" s="338"/>
      <c r="E494" s="338"/>
      <c r="F494" s="254"/>
      <c r="G494" s="254"/>
      <c r="H494" s="339"/>
      <c r="I494" s="340"/>
      <c r="J494" s="339"/>
      <c r="K494" s="340"/>
      <c r="L494" s="340"/>
      <c r="M494" s="340"/>
      <c r="N494" s="340"/>
      <c r="O494" s="340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/>
      <c r="AS494" s="74"/>
      <c r="AT494" s="74"/>
    </row>
    <row r="495" spans="1:46" s="70" customFormat="1" ht="22.9" customHeight="1" x14ac:dyDescent="0.2">
      <c r="A495" s="169">
        <v>10</v>
      </c>
      <c r="B495" s="348" t="s">
        <v>453</v>
      </c>
      <c r="C495" s="349"/>
      <c r="D495" s="196"/>
      <c r="E495" s="196"/>
      <c r="F495" s="197">
        <v>31392000</v>
      </c>
      <c r="G495" s="197">
        <v>31078000</v>
      </c>
      <c r="H495" s="331">
        <f>29750000</f>
        <v>29750000</v>
      </c>
      <c r="I495" s="197"/>
      <c r="J495" s="331">
        <v>30600000</v>
      </c>
      <c r="K495" s="197"/>
      <c r="L495" s="332">
        <v>33100000</v>
      </c>
      <c r="M495" s="332">
        <v>35800000</v>
      </c>
      <c r="N495" s="332">
        <v>38700000</v>
      </c>
      <c r="O495" s="197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4"/>
      <c r="AT495" s="74"/>
    </row>
    <row r="496" spans="1:46" s="70" customFormat="1" ht="19.149999999999999" customHeight="1" x14ac:dyDescent="0.2">
      <c r="A496" s="169">
        <v>11</v>
      </c>
      <c r="B496" s="350" t="s">
        <v>106</v>
      </c>
      <c r="C496" s="351"/>
      <c r="D496" s="193"/>
      <c r="E496" s="193"/>
      <c r="F496" s="194"/>
      <c r="G496" s="194"/>
      <c r="H496" s="208"/>
      <c r="I496" s="207"/>
      <c r="J496" s="208"/>
      <c r="K496" s="207"/>
      <c r="L496" s="207"/>
      <c r="M496" s="207"/>
      <c r="N496" s="207"/>
      <c r="O496" s="19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4"/>
    </row>
    <row r="497" spans="1:95" s="70" customFormat="1" ht="39" customHeight="1" x14ac:dyDescent="0.2">
      <c r="A497" s="222">
        <v>12</v>
      </c>
      <c r="B497" s="352" t="s">
        <v>108</v>
      </c>
      <c r="C497" s="353"/>
      <c r="D497" s="199"/>
      <c r="E497" s="199"/>
      <c r="F497" s="200"/>
      <c r="G497" s="200"/>
      <c r="H497" s="201"/>
      <c r="I497" s="200"/>
      <c r="J497" s="201"/>
      <c r="K497" s="200"/>
      <c r="L497" s="200"/>
      <c r="M497" s="200"/>
      <c r="N497" s="200"/>
      <c r="O497" s="200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4"/>
    </row>
    <row r="498" spans="1:95" ht="46.9" customHeight="1" x14ac:dyDescent="0.2">
      <c r="A498" s="155">
        <v>13</v>
      </c>
      <c r="B498" s="346" t="s">
        <v>93</v>
      </c>
      <c r="C498" s="347"/>
      <c r="D498" s="93"/>
      <c r="E498" s="93"/>
      <c r="F498" s="93">
        <f>F493+F495</f>
        <v>80667000</v>
      </c>
      <c r="G498" s="93">
        <f>G493+G495</f>
        <v>115878000</v>
      </c>
      <c r="H498" s="114">
        <f>H493+H495</f>
        <v>109191520</v>
      </c>
      <c r="I498" s="93">
        <f>I21+I465+I491+I495+I496+I497</f>
        <v>6498000</v>
      </c>
      <c r="J498" s="114">
        <f>J493+J495</f>
        <v>136838300</v>
      </c>
      <c r="K498" s="93">
        <f>K21+K465+K491+K495+K496+K497</f>
        <v>118773300</v>
      </c>
      <c r="L498" s="93">
        <f>L21+L465+L491+L495+L496+L497</f>
        <v>166552100</v>
      </c>
      <c r="M498" s="93">
        <f>M21+M465+M491+M495+M496+M497</f>
        <v>171053800</v>
      </c>
      <c r="N498" s="93">
        <f>N21+N465+N491+N495+N496+N497</f>
        <v>177290300</v>
      </c>
      <c r="O498" s="93">
        <f>O21+O465+O491+O495+O496+O497</f>
        <v>285167500</v>
      </c>
    </row>
    <row r="499" spans="1:95" ht="46.9" customHeight="1" x14ac:dyDescent="0.2">
      <c r="A499" s="155">
        <v>14</v>
      </c>
      <c r="B499" s="346" t="s">
        <v>107</v>
      </c>
      <c r="C499" s="347"/>
      <c r="D499" s="93"/>
      <c r="E499" s="93"/>
      <c r="F499" s="93">
        <f>F20-F498</f>
        <v>-46525000</v>
      </c>
      <c r="G499" s="93">
        <f>G20-G498</f>
        <v>-45070000</v>
      </c>
      <c r="H499" s="114">
        <f>H20-H498</f>
        <v>-44808520</v>
      </c>
      <c r="I499" s="93"/>
      <c r="J499" s="114">
        <f>J20-J498</f>
        <v>-42500300</v>
      </c>
      <c r="K499" s="93"/>
      <c r="L499" s="93">
        <f>L20-L498</f>
        <v>-45000100</v>
      </c>
      <c r="M499" s="93">
        <f>M20-M498</f>
        <v>-46899800</v>
      </c>
      <c r="N499" s="93">
        <f>N20-N498</f>
        <v>-49000300</v>
      </c>
      <c r="O499" s="93"/>
    </row>
    <row r="500" spans="1:95" ht="19.899999999999999" customHeight="1" x14ac:dyDescent="0.2">
      <c r="A500" s="169">
        <v>15</v>
      </c>
      <c r="B500" s="364" t="s">
        <v>452</v>
      </c>
      <c r="C500" s="359"/>
      <c r="D500" s="93"/>
      <c r="E500" s="93"/>
      <c r="F500" s="93"/>
      <c r="G500" s="93"/>
      <c r="H500" s="114"/>
      <c r="I500" s="93"/>
      <c r="J500" s="114"/>
      <c r="K500" s="93"/>
      <c r="L500" s="93"/>
      <c r="M500" s="93"/>
      <c r="N500" s="93"/>
      <c r="O500" s="93"/>
    </row>
    <row r="501" spans="1:95" ht="46.9" customHeight="1" thickBot="1" x14ac:dyDescent="0.25">
      <c r="A501" s="210">
        <v>16</v>
      </c>
      <c r="B501" s="362" t="s">
        <v>109</v>
      </c>
      <c r="C501" s="363"/>
      <c r="D501" s="188"/>
      <c r="E501" s="188"/>
      <c r="F501" s="188">
        <f>F498+F500</f>
        <v>80667000</v>
      </c>
      <c r="G501" s="188">
        <f>G498+G500</f>
        <v>115878000</v>
      </c>
      <c r="H501" s="189">
        <f>H498+H500</f>
        <v>109191520</v>
      </c>
      <c r="I501" s="212">
        <f>I498+I500</f>
        <v>6498000</v>
      </c>
      <c r="J501" s="189">
        <f t="shared" ref="J501:O501" si="18">J498+J500</f>
        <v>136838300</v>
      </c>
      <c r="K501" s="212">
        <f t="shared" si="18"/>
        <v>118773300</v>
      </c>
      <c r="L501" s="212">
        <f t="shared" si="18"/>
        <v>166552100</v>
      </c>
      <c r="M501" s="212">
        <f t="shared" si="18"/>
        <v>171053800</v>
      </c>
      <c r="N501" s="212">
        <f t="shared" ref="N501" si="19">N498+N500</f>
        <v>177290300</v>
      </c>
      <c r="O501" s="212">
        <f t="shared" si="18"/>
        <v>285167500</v>
      </c>
    </row>
    <row r="502" spans="1:95" s="211" customFormat="1" ht="75" customHeight="1" thickBot="1" x14ac:dyDescent="0.25">
      <c r="A502" s="202">
        <v>17</v>
      </c>
      <c r="B502" s="367" t="s">
        <v>455</v>
      </c>
      <c r="C502" s="368"/>
      <c r="D502" s="203"/>
      <c r="E502" s="203"/>
      <c r="F502" s="203">
        <f>36434000+16537000</f>
        <v>52971000</v>
      </c>
      <c r="G502" s="203">
        <f>37500000+15700000</f>
        <v>53200000</v>
      </c>
      <c r="H502" s="204">
        <f>36500000+16000000</f>
        <v>52500000</v>
      </c>
      <c r="I502" s="203"/>
      <c r="J502" s="204">
        <f>36500000+16600000</f>
        <v>53100000</v>
      </c>
      <c r="K502" s="203"/>
      <c r="L502" s="203">
        <f>37000000+17600000</f>
        <v>54600000</v>
      </c>
      <c r="M502" s="203">
        <f>37500000+18800000</f>
        <v>56300000</v>
      </c>
      <c r="N502" s="203">
        <f>38000000+20200000</f>
        <v>58200000</v>
      </c>
      <c r="O502" s="203"/>
      <c r="S502" s="74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</row>
    <row r="503" spans="1:95" x14ac:dyDescent="0.2">
      <c r="H503" s="62"/>
      <c r="J503" s="62"/>
      <c r="K503" s="61"/>
      <c r="L503" s="61"/>
      <c r="M503" s="61"/>
      <c r="N503" s="61"/>
      <c r="O503" s="61"/>
      <c r="P503" s="2"/>
      <c r="Q503" s="2"/>
      <c r="R503" s="2"/>
      <c r="S503" s="74"/>
    </row>
    <row r="504" spans="1:95" x14ac:dyDescent="0.2">
      <c r="G504" s="144"/>
      <c r="H504" s="144"/>
      <c r="J504" s="62"/>
      <c r="K504" s="61"/>
      <c r="L504" s="61"/>
      <c r="M504" s="61"/>
      <c r="N504" s="61"/>
      <c r="O504" s="61"/>
      <c r="P504" s="2"/>
      <c r="Q504" s="2"/>
      <c r="R504" s="2"/>
      <c r="S504" s="74"/>
    </row>
    <row r="505" spans="1:95" x14ac:dyDescent="0.2">
      <c r="H505" s="62"/>
      <c r="J505" s="62"/>
      <c r="K505" s="61"/>
      <c r="L505" s="61"/>
      <c r="M505" s="61"/>
      <c r="N505" s="61"/>
      <c r="O505" s="61"/>
      <c r="P505" s="2"/>
      <c r="Q505" s="2"/>
      <c r="R505" s="2"/>
      <c r="S505" s="74"/>
    </row>
    <row r="506" spans="1:95" x14ac:dyDescent="0.2">
      <c r="H506" s="62"/>
      <c r="J506" s="62"/>
      <c r="K506" s="61"/>
      <c r="L506" s="61"/>
      <c r="M506" s="61"/>
      <c r="N506" s="61"/>
      <c r="O506" s="61"/>
      <c r="P506" s="2"/>
      <c r="Q506" s="2"/>
      <c r="R506" s="2"/>
      <c r="S506" s="74"/>
    </row>
    <row r="507" spans="1:95" x14ac:dyDescent="0.2">
      <c r="H507" s="62"/>
      <c r="J507" s="62"/>
      <c r="K507" s="61"/>
      <c r="L507" s="61"/>
      <c r="M507" s="61"/>
      <c r="N507" s="61"/>
      <c r="O507" s="61"/>
      <c r="P507" s="2"/>
      <c r="Q507" s="2"/>
      <c r="R507" s="2"/>
      <c r="S507" s="74"/>
    </row>
    <row r="508" spans="1:95" x14ac:dyDescent="0.2">
      <c r="H508" s="62"/>
      <c r="J508" s="62"/>
      <c r="K508" s="61"/>
      <c r="L508" s="61"/>
      <c r="M508" s="61"/>
      <c r="N508" s="61"/>
      <c r="O508" s="61"/>
      <c r="P508" s="2"/>
      <c r="Q508" s="2"/>
      <c r="R508" s="2"/>
      <c r="S508" s="74"/>
    </row>
    <row r="509" spans="1:95" x14ac:dyDescent="0.2">
      <c r="H509" s="62"/>
      <c r="J509" s="62"/>
      <c r="K509" s="61"/>
      <c r="L509" s="61"/>
      <c r="M509" s="61"/>
      <c r="N509" s="61"/>
      <c r="O509" s="61"/>
      <c r="P509" s="2"/>
      <c r="Q509" s="2"/>
      <c r="R509" s="2"/>
      <c r="S509" s="74"/>
    </row>
    <row r="510" spans="1:95" x14ac:dyDescent="0.2">
      <c r="H510" s="62"/>
      <c r="J510" s="62"/>
      <c r="K510" s="61"/>
      <c r="L510" s="61"/>
      <c r="M510" s="61"/>
      <c r="N510" s="61"/>
      <c r="O510" s="61"/>
      <c r="P510" s="2"/>
      <c r="Q510" s="2"/>
      <c r="R510" s="2"/>
      <c r="S510" s="74"/>
    </row>
    <row r="511" spans="1:95" x14ac:dyDescent="0.2">
      <c r="H511" s="62"/>
      <c r="J511" s="62"/>
      <c r="K511" s="61"/>
      <c r="L511" s="61"/>
      <c r="M511" s="61"/>
      <c r="N511" s="61"/>
      <c r="O511" s="61"/>
      <c r="P511" s="2"/>
      <c r="Q511" s="2"/>
      <c r="R511" s="2"/>
      <c r="S511" s="74"/>
    </row>
    <row r="512" spans="1:95" x14ac:dyDescent="0.2">
      <c r="H512" s="62"/>
      <c r="J512" s="62"/>
      <c r="K512" s="61"/>
      <c r="L512" s="61"/>
      <c r="M512" s="61"/>
      <c r="N512" s="61"/>
      <c r="O512" s="61"/>
      <c r="P512" s="2"/>
      <c r="Q512" s="2"/>
      <c r="R512" s="2"/>
      <c r="S512" s="74"/>
    </row>
    <row r="513" spans="8:19" x14ac:dyDescent="0.2">
      <c r="H513" s="62"/>
      <c r="J513" s="62"/>
      <c r="K513" s="61"/>
      <c r="L513" s="61"/>
      <c r="M513" s="61"/>
      <c r="N513" s="61"/>
      <c r="O513" s="61"/>
      <c r="P513" s="2"/>
      <c r="Q513" s="2"/>
      <c r="R513" s="2"/>
      <c r="S513" s="74"/>
    </row>
    <row r="514" spans="8:19" x14ac:dyDescent="0.2">
      <c r="H514" s="62"/>
      <c r="J514" s="62"/>
      <c r="K514" s="61"/>
      <c r="L514" s="61"/>
      <c r="M514" s="61"/>
      <c r="N514" s="61"/>
      <c r="O514" s="61"/>
      <c r="P514" s="2"/>
      <c r="Q514" s="2"/>
      <c r="R514" s="2"/>
      <c r="S514" s="74"/>
    </row>
    <row r="515" spans="8:19" x14ac:dyDescent="0.2">
      <c r="H515" s="62"/>
      <c r="J515" s="62"/>
      <c r="K515" s="61"/>
      <c r="L515" s="61"/>
      <c r="M515" s="61"/>
      <c r="N515" s="61"/>
      <c r="O515" s="61"/>
      <c r="P515" s="2"/>
      <c r="Q515" s="2"/>
      <c r="R515" s="2"/>
      <c r="S515" s="74"/>
    </row>
    <row r="516" spans="8:19" x14ac:dyDescent="0.2">
      <c r="H516" s="62"/>
      <c r="J516" s="62"/>
      <c r="K516" s="61"/>
      <c r="L516" s="61"/>
      <c r="M516" s="61"/>
      <c r="N516" s="61"/>
      <c r="O516" s="61"/>
      <c r="P516" s="2"/>
      <c r="Q516" s="2"/>
      <c r="R516" s="2"/>
      <c r="S516" s="74"/>
    </row>
    <row r="517" spans="8:19" x14ac:dyDescent="0.2">
      <c r="H517" s="62"/>
      <c r="J517" s="62"/>
      <c r="K517" s="61"/>
      <c r="L517" s="61"/>
      <c r="M517" s="61"/>
      <c r="N517" s="61"/>
      <c r="O517" s="61"/>
      <c r="P517" s="2"/>
      <c r="Q517" s="2"/>
      <c r="R517" s="2"/>
      <c r="S517" s="74"/>
    </row>
    <row r="518" spans="8:19" x14ac:dyDescent="0.2">
      <c r="H518" s="62"/>
      <c r="J518" s="62"/>
      <c r="K518" s="61"/>
      <c r="L518" s="61"/>
      <c r="M518" s="61"/>
      <c r="N518" s="61"/>
      <c r="O518" s="61"/>
      <c r="P518" s="2"/>
      <c r="Q518" s="2"/>
      <c r="R518" s="2"/>
      <c r="S518" s="74"/>
    </row>
    <row r="519" spans="8:19" x14ac:dyDescent="0.2">
      <c r="H519" s="62"/>
      <c r="J519" s="62"/>
      <c r="K519" s="61"/>
      <c r="L519" s="61"/>
      <c r="M519" s="61"/>
      <c r="N519" s="61"/>
      <c r="O519" s="61"/>
      <c r="P519" s="2"/>
      <c r="Q519" s="2"/>
      <c r="R519" s="2"/>
      <c r="S519" s="74"/>
    </row>
    <row r="520" spans="8:19" x14ac:dyDescent="0.2">
      <c r="H520" s="62"/>
      <c r="J520" s="62"/>
      <c r="K520" s="61"/>
      <c r="L520" s="61"/>
      <c r="M520" s="61"/>
      <c r="N520" s="61"/>
      <c r="O520" s="61"/>
      <c r="P520" s="2"/>
      <c r="Q520" s="2"/>
      <c r="R520" s="2"/>
      <c r="S520" s="74"/>
    </row>
    <row r="521" spans="8:19" x14ac:dyDescent="0.2">
      <c r="H521" s="62"/>
      <c r="J521" s="62"/>
      <c r="K521" s="61"/>
      <c r="L521" s="61"/>
      <c r="M521" s="61"/>
      <c r="N521" s="61"/>
      <c r="O521" s="61"/>
      <c r="P521" s="2"/>
      <c r="Q521" s="2"/>
      <c r="R521" s="2"/>
      <c r="S521" s="74"/>
    </row>
    <row r="522" spans="8:19" x14ac:dyDescent="0.2">
      <c r="H522" s="62"/>
      <c r="J522" s="62"/>
      <c r="K522" s="61"/>
      <c r="L522" s="61"/>
      <c r="M522" s="61"/>
      <c r="N522" s="61"/>
      <c r="O522" s="61"/>
      <c r="P522" s="2"/>
      <c r="Q522" s="2"/>
      <c r="R522" s="2"/>
      <c r="S522" s="74"/>
    </row>
    <row r="523" spans="8:19" x14ac:dyDescent="0.2">
      <c r="H523" s="62"/>
      <c r="J523" s="62"/>
      <c r="K523" s="61"/>
      <c r="L523" s="61"/>
      <c r="M523" s="61"/>
      <c r="N523" s="61"/>
      <c r="O523" s="61"/>
      <c r="P523" s="2"/>
      <c r="Q523" s="2"/>
      <c r="R523" s="2"/>
      <c r="S523" s="74"/>
    </row>
    <row r="524" spans="8:19" x14ac:dyDescent="0.2">
      <c r="H524" s="62"/>
      <c r="J524" s="62"/>
      <c r="K524" s="61"/>
      <c r="L524" s="61"/>
      <c r="M524" s="61"/>
      <c r="N524" s="61"/>
      <c r="O524" s="61"/>
      <c r="P524" s="2"/>
      <c r="Q524" s="2"/>
      <c r="R524" s="2"/>
      <c r="S524" s="74"/>
    </row>
    <row r="525" spans="8:19" x14ac:dyDescent="0.2">
      <c r="H525" s="62"/>
      <c r="J525" s="62"/>
      <c r="K525" s="61"/>
      <c r="L525" s="61"/>
      <c r="M525" s="61"/>
      <c r="N525" s="61"/>
      <c r="O525" s="61"/>
      <c r="P525" s="2"/>
      <c r="Q525" s="2"/>
      <c r="R525" s="2"/>
      <c r="S525" s="74"/>
    </row>
    <row r="526" spans="8:19" x14ac:dyDescent="0.2">
      <c r="H526" s="62"/>
      <c r="J526" s="62"/>
      <c r="K526" s="61"/>
      <c r="L526" s="61"/>
      <c r="M526" s="61"/>
      <c r="N526" s="61"/>
      <c r="O526" s="61"/>
      <c r="P526" s="2"/>
      <c r="Q526" s="2"/>
      <c r="R526" s="2"/>
      <c r="S526" s="74"/>
    </row>
    <row r="527" spans="8:19" x14ac:dyDescent="0.2">
      <c r="H527" s="62"/>
      <c r="J527" s="62"/>
      <c r="K527" s="61"/>
      <c r="L527" s="61"/>
      <c r="M527" s="61"/>
      <c r="N527" s="61"/>
      <c r="O527" s="61"/>
      <c r="P527" s="2"/>
      <c r="Q527" s="2"/>
      <c r="R527" s="2"/>
      <c r="S527" s="74"/>
    </row>
    <row r="528" spans="8:19" x14ac:dyDescent="0.2">
      <c r="H528" s="62"/>
      <c r="J528" s="62"/>
      <c r="K528" s="61"/>
      <c r="L528" s="61"/>
      <c r="M528" s="61"/>
      <c r="N528" s="61"/>
      <c r="O528" s="61"/>
      <c r="P528" s="2"/>
      <c r="Q528" s="2"/>
      <c r="R528" s="2"/>
      <c r="S528" s="74"/>
    </row>
    <row r="529" spans="8:19" x14ac:dyDescent="0.2">
      <c r="H529" s="62"/>
      <c r="J529" s="62"/>
      <c r="K529" s="61"/>
      <c r="L529" s="61"/>
      <c r="M529" s="61"/>
      <c r="N529" s="61"/>
      <c r="O529" s="61"/>
      <c r="P529" s="2"/>
      <c r="Q529" s="2"/>
      <c r="R529" s="2"/>
      <c r="S529" s="74"/>
    </row>
    <row r="530" spans="8:19" x14ac:dyDescent="0.2">
      <c r="H530" s="62"/>
      <c r="J530" s="62"/>
      <c r="K530" s="61"/>
      <c r="L530" s="61"/>
      <c r="M530" s="61"/>
      <c r="N530" s="61"/>
      <c r="O530" s="61"/>
      <c r="P530" s="2"/>
      <c r="Q530" s="2"/>
      <c r="R530" s="2"/>
      <c r="S530" s="74"/>
    </row>
    <row r="531" spans="8:19" x14ac:dyDescent="0.2">
      <c r="H531" s="62"/>
      <c r="J531" s="62"/>
      <c r="K531" s="61"/>
      <c r="L531" s="61"/>
      <c r="M531" s="61"/>
      <c r="N531" s="61"/>
      <c r="O531" s="61"/>
      <c r="P531" s="2"/>
      <c r="Q531" s="2"/>
      <c r="R531" s="2"/>
      <c r="S531" s="74"/>
    </row>
    <row r="532" spans="8:19" x14ac:dyDescent="0.2">
      <c r="H532" s="62"/>
      <c r="J532" s="62"/>
      <c r="K532" s="61"/>
      <c r="L532" s="61"/>
      <c r="M532" s="61"/>
      <c r="N532" s="61"/>
      <c r="O532" s="61"/>
      <c r="P532" s="2"/>
      <c r="Q532" s="2"/>
      <c r="R532" s="2"/>
      <c r="S532" s="74"/>
    </row>
    <row r="533" spans="8:19" x14ac:dyDescent="0.2">
      <c r="H533" s="62"/>
      <c r="J533" s="62"/>
      <c r="K533" s="61"/>
      <c r="L533" s="61"/>
      <c r="M533" s="61"/>
      <c r="N533" s="61"/>
      <c r="O533" s="61"/>
      <c r="P533" s="2"/>
      <c r="Q533" s="2"/>
      <c r="R533" s="2"/>
      <c r="S533" s="74"/>
    </row>
    <row r="534" spans="8:19" x14ac:dyDescent="0.2">
      <c r="H534" s="62"/>
      <c r="J534" s="62"/>
      <c r="K534" s="61"/>
      <c r="L534" s="61"/>
      <c r="M534" s="61"/>
      <c r="N534" s="61"/>
      <c r="O534" s="61"/>
      <c r="P534" s="2"/>
      <c r="Q534" s="2"/>
      <c r="R534" s="2"/>
      <c r="S534" s="74"/>
    </row>
    <row r="535" spans="8:19" x14ac:dyDescent="0.2">
      <c r="H535" s="62"/>
      <c r="J535" s="62"/>
      <c r="K535" s="61"/>
      <c r="L535" s="61"/>
      <c r="M535" s="61"/>
      <c r="N535" s="61"/>
      <c r="O535" s="61"/>
      <c r="P535" s="2"/>
      <c r="Q535" s="2"/>
      <c r="R535" s="2"/>
      <c r="S535" s="74"/>
    </row>
    <row r="536" spans="8:19" x14ac:dyDescent="0.2">
      <c r="H536" s="62"/>
      <c r="J536" s="62"/>
      <c r="K536" s="61"/>
      <c r="L536" s="61"/>
      <c r="M536" s="61"/>
      <c r="N536" s="61"/>
      <c r="O536" s="61"/>
      <c r="P536" s="2"/>
      <c r="Q536" s="2"/>
      <c r="R536" s="2"/>
      <c r="S536" s="74"/>
    </row>
    <row r="537" spans="8:19" x14ac:dyDescent="0.2">
      <c r="H537" s="62"/>
      <c r="J537" s="62"/>
      <c r="K537" s="61"/>
      <c r="L537" s="61"/>
      <c r="M537" s="61"/>
      <c r="N537" s="61"/>
      <c r="O537" s="61"/>
      <c r="P537" s="2"/>
      <c r="Q537" s="2"/>
      <c r="R537" s="2"/>
      <c r="S537" s="74"/>
    </row>
    <row r="538" spans="8:19" x14ac:dyDescent="0.2">
      <c r="H538" s="62"/>
      <c r="J538" s="62"/>
      <c r="K538" s="61"/>
      <c r="L538" s="61"/>
      <c r="M538" s="61"/>
      <c r="N538" s="61"/>
      <c r="O538" s="61"/>
      <c r="P538" s="2"/>
      <c r="Q538" s="2"/>
      <c r="R538" s="2"/>
      <c r="S538" s="74"/>
    </row>
    <row r="539" spans="8:19" x14ac:dyDescent="0.2">
      <c r="H539" s="62"/>
      <c r="J539" s="62"/>
      <c r="K539" s="61"/>
      <c r="L539" s="61"/>
      <c r="M539" s="61"/>
      <c r="N539" s="61"/>
      <c r="O539" s="61"/>
      <c r="P539" s="2"/>
      <c r="Q539" s="2"/>
      <c r="R539" s="2"/>
      <c r="S539" s="74"/>
    </row>
    <row r="540" spans="8:19" x14ac:dyDescent="0.2">
      <c r="H540" s="62"/>
      <c r="J540" s="62"/>
      <c r="K540" s="61"/>
      <c r="L540" s="61"/>
      <c r="M540" s="61"/>
      <c r="N540" s="61"/>
      <c r="O540" s="61"/>
      <c r="P540" s="2"/>
      <c r="Q540" s="2"/>
      <c r="R540" s="2"/>
      <c r="S540" s="74"/>
    </row>
    <row r="541" spans="8:19" x14ac:dyDescent="0.2">
      <c r="H541" s="62"/>
      <c r="J541" s="62"/>
      <c r="K541" s="61"/>
      <c r="L541" s="61"/>
      <c r="M541" s="61"/>
      <c r="N541" s="61"/>
      <c r="O541" s="61"/>
      <c r="P541" s="2"/>
      <c r="Q541" s="2"/>
      <c r="R541" s="2"/>
      <c r="S541" s="74"/>
    </row>
    <row r="542" spans="8:19" x14ac:dyDescent="0.2">
      <c r="H542" s="62"/>
      <c r="J542" s="62"/>
      <c r="K542" s="61"/>
      <c r="L542" s="61"/>
      <c r="M542" s="61"/>
      <c r="N542" s="61"/>
      <c r="O542" s="61"/>
      <c r="P542" s="2"/>
      <c r="Q542" s="2"/>
      <c r="R542" s="2"/>
      <c r="S542" s="74"/>
    </row>
    <row r="543" spans="8:19" x14ac:dyDescent="0.2">
      <c r="H543" s="62"/>
      <c r="J543" s="62"/>
      <c r="K543" s="61"/>
      <c r="L543" s="61"/>
      <c r="M543" s="61"/>
      <c r="N543" s="61"/>
      <c r="O543" s="61"/>
      <c r="P543" s="2"/>
      <c r="Q543" s="2"/>
      <c r="R543" s="2"/>
      <c r="S543" s="74"/>
    </row>
    <row r="544" spans="8:19" x14ac:dyDescent="0.2">
      <c r="H544" s="62"/>
      <c r="J544" s="62"/>
      <c r="K544" s="61"/>
      <c r="L544" s="61"/>
      <c r="M544" s="61"/>
      <c r="N544" s="61"/>
      <c r="O544" s="61"/>
      <c r="P544" s="2"/>
      <c r="Q544" s="2"/>
      <c r="R544" s="2"/>
      <c r="S544" s="74"/>
    </row>
    <row r="545" spans="8:19" x14ac:dyDescent="0.2">
      <c r="H545" s="62"/>
      <c r="J545" s="62"/>
      <c r="K545" s="61"/>
      <c r="L545" s="61"/>
      <c r="M545" s="61"/>
      <c r="N545" s="61"/>
      <c r="O545" s="61"/>
      <c r="P545" s="2"/>
      <c r="Q545" s="2"/>
      <c r="R545" s="2"/>
      <c r="S545" s="74"/>
    </row>
    <row r="546" spans="8:19" x14ac:dyDescent="0.2">
      <c r="H546" s="62"/>
      <c r="J546" s="62"/>
      <c r="K546" s="61"/>
      <c r="L546" s="61"/>
      <c r="M546" s="61"/>
      <c r="N546" s="61"/>
      <c r="O546" s="61"/>
      <c r="P546" s="2"/>
      <c r="Q546" s="2"/>
      <c r="R546" s="2"/>
      <c r="S546" s="74"/>
    </row>
    <row r="547" spans="8:19" x14ac:dyDescent="0.2">
      <c r="H547" s="62"/>
      <c r="J547" s="62"/>
      <c r="K547" s="61"/>
      <c r="L547" s="61"/>
      <c r="M547" s="61"/>
      <c r="N547" s="61"/>
      <c r="O547" s="61"/>
      <c r="P547" s="2"/>
      <c r="Q547" s="2"/>
      <c r="R547" s="2"/>
      <c r="S547" s="74"/>
    </row>
    <row r="548" spans="8:19" x14ac:dyDescent="0.2">
      <c r="H548" s="62"/>
      <c r="J548" s="62"/>
      <c r="K548" s="61"/>
      <c r="L548" s="61"/>
      <c r="M548" s="61"/>
      <c r="N548" s="61"/>
      <c r="O548" s="61"/>
      <c r="P548" s="2"/>
      <c r="Q548" s="2"/>
      <c r="R548" s="2"/>
      <c r="S548" s="74"/>
    </row>
    <row r="549" spans="8:19" x14ac:dyDescent="0.2">
      <c r="H549" s="62"/>
      <c r="J549" s="62"/>
      <c r="K549" s="61"/>
      <c r="L549" s="61"/>
      <c r="M549" s="61"/>
      <c r="N549" s="61"/>
      <c r="O549" s="61"/>
      <c r="P549" s="2"/>
      <c r="Q549" s="2"/>
      <c r="R549" s="2"/>
      <c r="S549" s="74"/>
    </row>
    <row r="550" spans="8:19" x14ac:dyDescent="0.2">
      <c r="H550" s="62"/>
      <c r="J550" s="62"/>
      <c r="K550" s="61"/>
      <c r="L550" s="61"/>
      <c r="M550" s="61"/>
      <c r="N550" s="61"/>
      <c r="O550" s="61"/>
      <c r="P550" s="2"/>
      <c r="Q550" s="2"/>
      <c r="R550" s="2"/>
      <c r="S550" s="74"/>
    </row>
    <row r="551" spans="8:19" x14ac:dyDescent="0.2">
      <c r="H551" s="62"/>
      <c r="J551" s="62"/>
      <c r="K551" s="61"/>
      <c r="L551" s="61"/>
      <c r="M551" s="61"/>
      <c r="N551" s="61"/>
      <c r="O551" s="61"/>
      <c r="P551" s="2"/>
      <c r="Q551" s="2"/>
      <c r="R551" s="2"/>
      <c r="S551" s="74"/>
    </row>
    <row r="552" spans="8:19" x14ac:dyDescent="0.2">
      <c r="H552" s="62"/>
      <c r="J552" s="62"/>
      <c r="K552" s="61"/>
      <c r="L552" s="61"/>
      <c r="M552" s="61"/>
      <c r="N552" s="61"/>
      <c r="O552" s="61"/>
      <c r="P552" s="2"/>
      <c r="Q552" s="2"/>
      <c r="R552" s="2"/>
      <c r="S552" s="74"/>
    </row>
    <row r="553" spans="8:19" x14ac:dyDescent="0.2">
      <c r="H553" s="62"/>
      <c r="J553" s="62"/>
      <c r="K553" s="61"/>
      <c r="L553" s="61"/>
      <c r="M553" s="61"/>
      <c r="N553" s="61"/>
      <c r="O553" s="61"/>
      <c r="P553" s="2"/>
      <c r="Q553" s="2"/>
      <c r="R553" s="2"/>
      <c r="S553" s="74"/>
    </row>
    <row r="554" spans="8:19" x14ac:dyDescent="0.2">
      <c r="H554" s="62"/>
      <c r="J554" s="62"/>
      <c r="K554" s="61"/>
      <c r="L554" s="61"/>
      <c r="M554" s="61"/>
      <c r="N554" s="61"/>
      <c r="O554" s="61"/>
      <c r="P554" s="2"/>
      <c r="Q554" s="2"/>
      <c r="R554" s="2"/>
      <c r="S554" s="74"/>
    </row>
    <row r="555" spans="8:19" x14ac:dyDescent="0.2">
      <c r="H555" s="62"/>
      <c r="J555" s="62"/>
      <c r="K555" s="61"/>
      <c r="L555" s="61"/>
      <c r="M555" s="61"/>
      <c r="N555" s="61"/>
      <c r="O555" s="61"/>
      <c r="P555" s="2"/>
      <c r="Q555" s="2"/>
      <c r="R555" s="2"/>
      <c r="S555" s="74"/>
    </row>
    <row r="556" spans="8:19" x14ac:dyDescent="0.2">
      <c r="H556" s="62"/>
      <c r="J556" s="62"/>
      <c r="K556" s="61"/>
      <c r="L556" s="61"/>
      <c r="M556" s="61"/>
      <c r="N556" s="61"/>
      <c r="O556" s="61"/>
      <c r="P556" s="2"/>
      <c r="Q556" s="2"/>
      <c r="R556" s="2"/>
      <c r="S556" s="74"/>
    </row>
    <row r="557" spans="8:19" x14ac:dyDescent="0.2">
      <c r="H557" s="62"/>
      <c r="J557" s="62"/>
      <c r="K557" s="61"/>
      <c r="L557" s="61"/>
      <c r="M557" s="61"/>
      <c r="N557" s="61"/>
      <c r="O557" s="61"/>
      <c r="P557" s="2"/>
      <c r="Q557" s="2"/>
      <c r="R557" s="2"/>
      <c r="S557" s="74"/>
    </row>
    <row r="558" spans="8:19" x14ac:dyDescent="0.2">
      <c r="H558" s="62"/>
      <c r="J558" s="62"/>
      <c r="K558" s="61"/>
      <c r="L558" s="61"/>
      <c r="M558" s="61"/>
      <c r="N558" s="61"/>
      <c r="O558" s="61"/>
      <c r="P558" s="2"/>
      <c r="Q558" s="2"/>
      <c r="R558" s="2"/>
      <c r="S558" s="74"/>
    </row>
    <row r="559" spans="8:19" x14ac:dyDescent="0.2">
      <c r="H559" s="62"/>
      <c r="J559" s="62"/>
      <c r="K559" s="61"/>
      <c r="L559" s="61"/>
      <c r="M559" s="61"/>
      <c r="N559" s="61"/>
      <c r="O559" s="61"/>
      <c r="P559" s="2"/>
      <c r="Q559" s="2"/>
      <c r="R559" s="2"/>
      <c r="S559" s="74"/>
    </row>
    <row r="560" spans="8:19" x14ac:dyDescent="0.2">
      <c r="H560" s="62"/>
      <c r="J560" s="62"/>
      <c r="K560" s="61"/>
      <c r="L560" s="61"/>
      <c r="M560" s="61"/>
      <c r="N560" s="61"/>
      <c r="O560" s="61"/>
      <c r="P560" s="2"/>
      <c r="Q560" s="2"/>
      <c r="R560" s="2"/>
      <c r="S560" s="74"/>
    </row>
    <row r="561" spans="8:19" x14ac:dyDescent="0.2">
      <c r="H561" s="62"/>
      <c r="J561" s="62"/>
      <c r="K561" s="61"/>
      <c r="L561" s="61"/>
      <c r="M561" s="61"/>
      <c r="N561" s="61"/>
      <c r="O561" s="61"/>
      <c r="P561" s="2"/>
      <c r="Q561" s="2"/>
      <c r="R561" s="2"/>
      <c r="S561" s="74"/>
    </row>
    <row r="562" spans="8:19" x14ac:dyDescent="0.2">
      <c r="H562" s="62"/>
      <c r="J562" s="62"/>
      <c r="K562" s="61"/>
      <c r="L562" s="61"/>
      <c r="M562" s="61"/>
      <c r="N562" s="61"/>
      <c r="O562" s="61"/>
      <c r="P562" s="2"/>
      <c r="Q562" s="2"/>
      <c r="R562" s="2"/>
      <c r="S562" s="74"/>
    </row>
    <row r="563" spans="8:19" x14ac:dyDescent="0.2">
      <c r="H563" s="62"/>
      <c r="J563" s="62"/>
      <c r="K563" s="61"/>
      <c r="L563" s="61"/>
      <c r="M563" s="61"/>
      <c r="N563" s="61"/>
      <c r="O563" s="61"/>
      <c r="P563" s="2"/>
      <c r="Q563" s="2"/>
      <c r="R563" s="2"/>
      <c r="S563" s="74"/>
    </row>
    <row r="564" spans="8:19" x14ac:dyDescent="0.2">
      <c r="H564" s="62"/>
      <c r="J564" s="62"/>
      <c r="K564" s="61"/>
      <c r="L564" s="61"/>
      <c r="M564" s="61"/>
      <c r="N564" s="61"/>
      <c r="O564" s="61"/>
      <c r="P564" s="2"/>
      <c r="Q564" s="2"/>
      <c r="R564" s="2"/>
      <c r="S564" s="74"/>
    </row>
    <row r="565" spans="8:19" x14ac:dyDescent="0.2">
      <c r="H565" s="62"/>
      <c r="J565" s="62"/>
      <c r="K565" s="61"/>
      <c r="L565" s="61"/>
      <c r="M565" s="61"/>
      <c r="N565" s="61"/>
      <c r="O565" s="61"/>
      <c r="P565" s="2"/>
      <c r="Q565" s="2"/>
      <c r="R565" s="2"/>
      <c r="S565" s="74"/>
    </row>
    <row r="566" spans="8:19" x14ac:dyDescent="0.2">
      <c r="H566" s="62"/>
      <c r="J566" s="62"/>
      <c r="K566" s="61"/>
      <c r="L566" s="61"/>
      <c r="M566" s="61"/>
      <c r="N566" s="61"/>
      <c r="O566" s="61"/>
      <c r="P566" s="2"/>
      <c r="Q566" s="2"/>
      <c r="R566" s="2"/>
      <c r="S566" s="74"/>
    </row>
    <row r="567" spans="8:19" x14ac:dyDescent="0.2">
      <c r="H567" s="62"/>
      <c r="J567" s="62"/>
      <c r="K567" s="61"/>
      <c r="L567" s="61"/>
      <c r="M567" s="61"/>
      <c r="N567" s="61"/>
      <c r="O567" s="61"/>
      <c r="P567" s="2"/>
      <c r="Q567" s="2"/>
      <c r="R567" s="2"/>
      <c r="S567" s="74"/>
    </row>
    <row r="568" spans="8:19" x14ac:dyDescent="0.2">
      <c r="H568" s="62"/>
      <c r="J568" s="62"/>
      <c r="K568" s="61"/>
      <c r="L568" s="61"/>
      <c r="M568" s="61"/>
      <c r="N568" s="61"/>
      <c r="O568" s="61"/>
      <c r="P568" s="2"/>
      <c r="Q568" s="2"/>
      <c r="R568" s="2"/>
      <c r="S568" s="74"/>
    </row>
    <row r="569" spans="8:19" x14ac:dyDescent="0.2">
      <c r="H569" s="62"/>
      <c r="J569" s="62"/>
      <c r="K569" s="61"/>
      <c r="L569" s="61"/>
      <c r="M569" s="61"/>
      <c r="N569" s="61"/>
      <c r="O569" s="61"/>
      <c r="P569" s="2"/>
      <c r="Q569" s="2"/>
      <c r="R569" s="2"/>
      <c r="S569" s="74"/>
    </row>
    <row r="570" spans="8:19" x14ac:dyDescent="0.2">
      <c r="H570" s="62"/>
      <c r="J570" s="62"/>
      <c r="K570" s="61"/>
      <c r="L570" s="61"/>
      <c r="M570" s="61"/>
      <c r="N570" s="61"/>
      <c r="O570" s="61"/>
      <c r="P570" s="2"/>
      <c r="Q570" s="2"/>
      <c r="R570" s="2"/>
      <c r="S570" s="74"/>
    </row>
    <row r="571" spans="8:19" x14ac:dyDescent="0.2">
      <c r="H571" s="62"/>
      <c r="J571" s="62"/>
      <c r="K571" s="61"/>
      <c r="L571" s="61"/>
      <c r="M571" s="61"/>
      <c r="N571" s="61"/>
      <c r="O571" s="61"/>
      <c r="P571" s="2"/>
      <c r="Q571" s="2"/>
      <c r="R571" s="2"/>
      <c r="S571" s="74"/>
    </row>
    <row r="572" spans="8:19" x14ac:dyDescent="0.2">
      <c r="H572" s="62"/>
      <c r="J572" s="62"/>
      <c r="K572" s="61"/>
      <c r="L572" s="61"/>
      <c r="M572" s="61"/>
      <c r="N572" s="61"/>
      <c r="O572" s="61"/>
      <c r="P572" s="2"/>
      <c r="Q572" s="2"/>
      <c r="R572" s="2"/>
      <c r="S572" s="74"/>
    </row>
    <row r="573" spans="8:19" x14ac:dyDescent="0.2">
      <c r="H573" s="62"/>
      <c r="J573" s="62"/>
      <c r="K573" s="61"/>
      <c r="L573" s="61"/>
      <c r="M573" s="61"/>
      <c r="N573" s="61"/>
      <c r="O573" s="61"/>
      <c r="P573" s="2"/>
      <c r="Q573" s="2"/>
      <c r="R573" s="2"/>
      <c r="S573" s="74"/>
    </row>
    <row r="574" spans="8:19" x14ac:dyDescent="0.2">
      <c r="H574" s="62"/>
      <c r="J574" s="62"/>
      <c r="K574" s="61"/>
      <c r="L574" s="61"/>
      <c r="M574" s="61"/>
      <c r="N574" s="61"/>
      <c r="O574" s="61"/>
      <c r="P574" s="2"/>
      <c r="Q574" s="2"/>
      <c r="R574" s="2"/>
      <c r="S574" s="74"/>
    </row>
    <row r="575" spans="8:19" x14ac:dyDescent="0.2">
      <c r="H575" s="62"/>
      <c r="J575" s="62"/>
      <c r="K575" s="61"/>
      <c r="L575" s="61"/>
      <c r="M575" s="61"/>
      <c r="N575" s="61"/>
      <c r="O575" s="61"/>
      <c r="P575" s="2"/>
      <c r="Q575" s="2"/>
      <c r="R575" s="2"/>
      <c r="S575" s="74"/>
    </row>
    <row r="576" spans="8:19" x14ac:dyDescent="0.2">
      <c r="H576" s="62"/>
      <c r="J576" s="62"/>
      <c r="K576" s="61"/>
      <c r="L576" s="61"/>
      <c r="M576" s="61"/>
      <c r="N576" s="61"/>
      <c r="O576" s="61"/>
      <c r="P576" s="2"/>
      <c r="Q576" s="2"/>
      <c r="R576" s="2"/>
      <c r="S576" s="74"/>
    </row>
    <row r="577" spans="8:19" x14ac:dyDescent="0.2">
      <c r="H577" s="62"/>
      <c r="J577" s="62"/>
      <c r="K577" s="61"/>
      <c r="L577" s="61"/>
      <c r="M577" s="61"/>
      <c r="N577" s="61"/>
      <c r="O577" s="61"/>
      <c r="P577" s="2"/>
      <c r="Q577" s="2"/>
      <c r="R577" s="2"/>
      <c r="S577" s="74"/>
    </row>
    <row r="578" spans="8:19" x14ac:dyDescent="0.2">
      <c r="H578" s="62"/>
      <c r="J578" s="62"/>
      <c r="K578" s="61"/>
      <c r="L578" s="61"/>
      <c r="M578" s="61"/>
      <c r="N578" s="61"/>
      <c r="O578" s="61"/>
      <c r="P578" s="2"/>
      <c r="Q578" s="2"/>
      <c r="R578" s="2"/>
      <c r="S578" s="74"/>
    </row>
    <row r="579" spans="8:19" x14ac:dyDescent="0.2">
      <c r="H579" s="62"/>
      <c r="J579" s="62"/>
      <c r="K579" s="61"/>
      <c r="L579" s="61"/>
      <c r="M579" s="61"/>
      <c r="N579" s="61"/>
      <c r="O579" s="61"/>
      <c r="P579" s="2"/>
      <c r="Q579" s="2"/>
      <c r="R579" s="2"/>
      <c r="S579" s="74"/>
    </row>
    <row r="580" spans="8:19" x14ac:dyDescent="0.2">
      <c r="H580" s="62"/>
      <c r="J580" s="62"/>
      <c r="K580" s="61"/>
      <c r="L580" s="61"/>
      <c r="M580" s="61"/>
      <c r="N580" s="61"/>
      <c r="O580" s="61"/>
      <c r="P580" s="2"/>
      <c r="Q580" s="2"/>
      <c r="R580" s="2"/>
      <c r="S580" s="74"/>
    </row>
    <row r="581" spans="8:19" x14ac:dyDescent="0.2">
      <c r="H581" s="62"/>
      <c r="J581" s="62"/>
      <c r="K581" s="61"/>
      <c r="L581" s="61"/>
      <c r="M581" s="61"/>
      <c r="N581" s="61"/>
      <c r="O581" s="61"/>
      <c r="P581" s="2"/>
      <c r="Q581" s="2"/>
      <c r="R581" s="2"/>
      <c r="S581" s="74"/>
    </row>
    <row r="582" spans="8:19" x14ac:dyDescent="0.2">
      <c r="H582" s="62"/>
      <c r="J582" s="62"/>
      <c r="K582" s="61"/>
      <c r="L582" s="61"/>
      <c r="M582" s="61"/>
      <c r="N582" s="61"/>
      <c r="O582" s="61"/>
      <c r="P582" s="2"/>
      <c r="Q582" s="2"/>
      <c r="R582" s="2"/>
      <c r="S582" s="74"/>
    </row>
    <row r="583" spans="8:19" x14ac:dyDescent="0.2">
      <c r="H583" s="62"/>
      <c r="J583" s="62"/>
      <c r="K583" s="61"/>
      <c r="L583" s="61"/>
      <c r="M583" s="61"/>
      <c r="N583" s="61"/>
      <c r="O583" s="61"/>
      <c r="P583" s="2"/>
      <c r="Q583" s="2"/>
      <c r="R583" s="2"/>
      <c r="S583" s="74"/>
    </row>
    <row r="584" spans="8:19" x14ac:dyDescent="0.2">
      <c r="H584" s="62"/>
      <c r="J584" s="62"/>
      <c r="K584" s="61"/>
      <c r="L584" s="61"/>
      <c r="M584" s="61"/>
      <c r="N584" s="61"/>
      <c r="O584" s="61"/>
      <c r="P584" s="2"/>
      <c r="Q584" s="2"/>
      <c r="R584" s="2"/>
      <c r="S584" s="74"/>
    </row>
    <row r="585" spans="8:19" x14ac:dyDescent="0.2">
      <c r="H585" s="62"/>
      <c r="J585" s="62"/>
      <c r="K585" s="61"/>
      <c r="L585" s="61"/>
      <c r="M585" s="61"/>
      <c r="N585" s="61"/>
      <c r="O585" s="61"/>
      <c r="P585" s="2"/>
      <c r="Q585" s="2"/>
      <c r="R585" s="2"/>
      <c r="S585" s="74"/>
    </row>
    <row r="586" spans="8:19" x14ac:dyDescent="0.2">
      <c r="H586" s="62"/>
      <c r="J586" s="62"/>
      <c r="K586" s="61"/>
      <c r="L586" s="61"/>
      <c r="M586" s="61"/>
      <c r="N586" s="61"/>
      <c r="O586" s="61"/>
      <c r="P586" s="2"/>
      <c r="Q586" s="2"/>
      <c r="R586" s="2"/>
      <c r="S586" s="74"/>
    </row>
    <row r="587" spans="8:19" x14ac:dyDescent="0.2">
      <c r="H587" s="62"/>
      <c r="J587" s="62"/>
      <c r="K587" s="61"/>
      <c r="L587" s="61"/>
      <c r="M587" s="61"/>
      <c r="N587" s="61"/>
      <c r="O587" s="61"/>
      <c r="P587" s="2"/>
      <c r="Q587" s="2"/>
      <c r="R587" s="2"/>
      <c r="S587" s="74"/>
    </row>
    <row r="588" spans="8:19" x14ac:dyDescent="0.2">
      <c r="H588" s="62"/>
      <c r="J588" s="62"/>
      <c r="K588" s="61"/>
      <c r="L588" s="61"/>
      <c r="M588" s="61"/>
      <c r="N588" s="61"/>
      <c r="O588" s="61"/>
      <c r="P588" s="2"/>
      <c r="Q588" s="2"/>
      <c r="R588" s="2"/>
      <c r="S588" s="74"/>
    </row>
    <row r="589" spans="8:19" x14ac:dyDescent="0.2">
      <c r="H589" s="62"/>
      <c r="J589" s="62"/>
      <c r="K589" s="61"/>
      <c r="L589" s="61"/>
      <c r="M589" s="61"/>
      <c r="N589" s="61"/>
      <c r="O589" s="61"/>
      <c r="P589" s="2"/>
      <c r="Q589" s="2"/>
      <c r="R589" s="2"/>
      <c r="S589" s="74"/>
    </row>
    <row r="590" spans="8:19" x14ac:dyDescent="0.2">
      <c r="H590" s="62"/>
      <c r="J590" s="62"/>
      <c r="K590" s="61"/>
      <c r="L590" s="61"/>
      <c r="M590" s="61"/>
      <c r="N590" s="61"/>
      <c r="O590" s="61"/>
      <c r="P590" s="2"/>
      <c r="Q590" s="2"/>
      <c r="R590" s="2"/>
      <c r="S590" s="74"/>
    </row>
    <row r="591" spans="8:19" x14ac:dyDescent="0.2">
      <c r="H591" s="62"/>
      <c r="J591" s="62"/>
      <c r="K591" s="61"/>
      <c r="L591" s="61"/>
      <c r="M591" s="61"/>
      <c r="N591" s="61"/>
      <c r="O591" s="61"/>
      <c r="P591" s="2"/>
      <c r="Q591" s="2"/>
      <c r="R591" s="2"/>
      <c r="S591" s="74"/>
    </row>
    <row r="592" spans="8:19" x14ac:dyDescent="0.2">
      <c r="H592" s="62"/>
      <c r="J592" s="62"/>
      <c r="K592" s="61"/>
      <c r="L592" s="61"/>
      <c r="M592" s="61"/>
      <c r="N592" s="61"/>
      <c r="O592" s="61"/>
      <c r="P592" s="2"/>
      <c r="Q592" s="2"/>
      <c r="R592" s="2"/>
      <c r="S592" s="74"/>
    </row>
    <row r="593" spans="8:19" x14ac:dyDescent="0.2">
      <c r="H593" s="62"/>
      <c r="J593" s="62"/>
      <c r="K593" s="61"/>
      <c r="L593" s="61"/>
      <c r="M593" s="61"/>
      <c r="N593" s="61"/>
      <c r="O593" s="61"/>
      <c r="P593" s="2"/>
      <c r="Q593" s="2"/>
      <c r="R593" s="2"/>
      <c r="S593" s="74"/>
    </row>
    <row r="594" spans="8:19" x14ac:dyDescent="0.2">
      <c r="H594" s="62"/>
      <c r="J594" s="62"/>
      <c r="K594" s="61"/>
      <c r="L594" s="61"/>
      <c r="M594" s="61"/>
      <c r="N594" s="61"/>
      <c r="O594" s="61"/>
      <c r="P594" s="2"/>
      <c r="Q594" s="2"/>
      <c r="R594" s="2"/>
      <c r="S594" s="74"/>
    </row>
    <row r="595" spans="8:19" x14ac:dyDescent="0.2">
      <c r="H595" s="62"/>
      <c r="J595" s="62"/>
      <c r="K595" s="61"/>
      <c r="L595" s="61"/>
      <c r="M595" s="61"/>
      <c r="N595" s="61"/>
      <c r="O595" s="61"/>
      <c r="P595" s="2"/>
      <c r="Q595" s="2"/>
      <c r="R595" s="2"/>
      <c r="S595" s="74"/>
    </row>
    <row r="596" spans="8:19" x14ac:dyDescent="0.2">
      <c r="H596" s="62"/>
      <c r="J596" s="62"/>
      <c r="K596" s="61"/>
      <c r="L596" s="61"/>
      <c r="M596" s="61"/>
      <c r="N596" s="61"/>
      <c r="O596" s="61"/>
      <c r="P596" s="2"/>
      <c r="Q596" s="2"/>
      <c r="R596" s="2"/>
      <c r="S596" s="74"/>
    </row>
    <row r="597" spans="8:19" x14ac:dyDescent="0.2">
      <c r="H597" s="62"/>
      <c r="J597" s="62"/>
      <c r="K597" s="61"/>
      <c r="L597" s="61"/>
      <c r="M597" s="61"/>
      <c r="N597" s="61"/>
      <c r="O597" s="61"/>
      <c r="P597" s="2"/>
      <c r="Q597" s="2"/>
      <c r="R597" s="2"/>
      <c r="S597" s="74"/>
    </row>
    <row r="598" spans="8:19" x14ac:dyDescent="0.2">
      <c r="H598" s="62"/>
      <c r="J598" s="62"/>
      <c r="K598" s="61"/>
      <c r="L598" s="61"/>
      <c r="M598" s="61"/>
      <c r="N598" s="61"/>
      <c r="O598" s="61"/>
      <c r="P598" s="2"/>
      <c r="Q598" s="2"/>
      <c r="R598" s="2"/>
      <c r="S598" s="74"/>
    </row>
    <row r="599" spans="8:19" x14ac:dyDescent="0.2">
      <c r="H599" s="62"/>
      <c r="J599" s="62"/>
      <c r="K599" s="61"/>
      <c r="L599" s="61"/>
      <c r="M599" s="61"/>
      <c r="N599" s="61"/>
      <c r="O599" s="61"/>
      <c r="P599" s="2"/>
      <c r="Q599" s="2"/>
      <c r="R599" s="2"/>
      <c r="S599" s="74"/>
    </row>
    <row r="600" spans="8:19" x14ac:dyDescent="0.2">
      <c r="H600" s="62"/>
      <c r="J600" s="62"/>
      <c r="K600" s="61"/>
      <c r="L600" s="61"/>
      <c r="M600" s="61"/>
      <c r="N600" s="61"/>
      <c r="O600" s="61"/>
      <c r="P600" s="2"/>
      <c r="Q600" s="2"/>
      <c r="R600" s="2"/>
      <c r="S600" s="74"/>
    </row>
    <row r="601" spans="8:19" x14ac:dyDescent="0.2">
      <c r="H601" s="62"/>
      <c r="J601" s="62"/>
      <c r="K601" s="61"/>
      <c r="L601" s="61"/>
      <c r="M601" s="61"/>
      <c r="N601" s="61"/>
      <c r="O601" s="61"/>
      <c r="P601" s="2"/>
      <c r="Q601" s="2"/>
      <c r="R601" s="2"/>
      <c r="S601" s="74"/>
    </row>
    <row r="602" spans="8:19" x14ac:dyDescent="0.2">
      <c r="H602" s="62"/>
      <c r="J602" s="62"/>
      <c r="K602" s="61"/>
      <c r="L602" s="61"/>
      <c r="M602" s="61"/>
      <c r="N602" s="61"/>
      <c r="O602" s="61"/>
      <c r="P602" s="2"/>
      <c r="Q602" s="2"/>
      <c r="R602" s="2"/>
      <c r="S602" s="74"/>
    </row>
    <row r="603" spans="8:19" x14ac:dyDescent="0.2">
      <c r="H603" s="62"/>
      <c r="J603" s="62"/>
      <c r="K603" s="61"/>
      <c r="L603" s="61"/>
      <c r="M603" s="61"/>
      <c r="N603" s="61"/>
      <c r="O603" s="61"/>
      <c r="P603" s="2"/>
      <c r="Q603" s="2"/>
      <c r="R603" s="2"/>
      <c r="S603" s="74"/>
    </row>
    <row r="604" spans="8:19" x14ac:dyDescent="0.2">
      <c r="H604" s="62"/>
      <c r="J604" s="62"/>
      <c r="K604" s="61"/>
      <c r="L604" s="61"/>
      <c r="M604" s="61"/>
      <c r="N604" s="61"/>
      <c r="O604" s="61"/>
      <c r="P604" s="2"/>
      <c r="Q604" s="2"/>
      <c r="R604" s="2"/>
      <c r="S604" s="74"/>
    </row>
    <row r="605" spans="8:19" x14ac:dyDescent="0.2">
      <c r="H605" s="62"/>
      <c r="J605" s="62"/>
    </row>
    <row r="606" spans="8:19" x14ac:dyDescent="0.2">
      <c r="H606" s="62"/>
      <c r="J606" s="62"/>
    </row>
    <row r="607" spans="8:19" x14ac:dyDescent="0.2">
      <c r="H607" s="62"/>
      <c r="J607" s="62"/>
    </row>
    <row r="608" spans="8:19" x14ac:dyDescent="0.2">
      <c r="H608" s="62"/>
      <c r="J608" s="62"/>
    </row>
    <row r="609" spans="8:10" x14ac:dyDescent="0.2">
      <c r="H609" s="62"/>
      <c r="J609" s="62"/>
    </row>
    <row r="610" spans="8:10" x14ac:dyDescent="0.2">
      <c r="H610" s="62"/>
      <c r="J610" s="62"/>
    </row>
    <row r="611" spans="8:10" x14ac:dyDescent="0.2">
      <c r="H611" s="62"/>
      <c r="J611" s="62"/>
    </row>
    <row r="612" spans="8:10" x14ac:dyDescent="0.2">
      <c r="H612" s="62"/>
      <c r="J612" s="62"/>
    </row>
    <row r="613" spans="8:10" x14ac:dyDescent="0.2">
      <c r="H613" s="62"/>
      <c r="J613" s="62"/>
    </row>
    <row r="614" spans="8:10" x14ac:dyDescent="0.2">
      <c r="H614" s="62"/>
      <c r="J614" s="62"/>
    </row>
    <row r="615" spans="8:10" x14ac:dyDescent="0.2">
      <c r="H615" s="62"/>
      <c r="J615" s="62"/>
    </row>
    <row r="616" spans="8:10" x14ac:dyDescent="0.2">
      <c r="H616" s="62"/>
      <c r="J616" s="62"/>
    </row>
    <row r="617" spans="8:10" x14ac:dyDescent="0.2">
      <c r="H617" s="62"/>
      <c r="J617" s="62"/>
    </row>
    <row r="618" spans="8:10" x14ac:dyDescent="0.2">
      <c r="H618" s="62"/>
      <c r="J618" s="62"/>
    </row>
    <row r="619" spans="8:10" x14ac:dyDescent="0.2">
      <c r="H619" s="62"/>
      <c r="J619" s="62"/>
    </row>
    <row r="620" spans="8:10" x14ac:dyDescent="0.2">
      <c r="H620" s="62"/>
      <c r="J620" s="62"/>
    </row>
    <row r="621" spans="8:10" x14ac:dyDescent="0.2">
      <c r="H621" s="62"/>
      <c r="J621" s="62"/>
    </row>
    <row r="622" spans="8:10" x14ac:dyDescent="0.2">
      <c r="H622" s="62"/>
      <c r="J622" s="62"/>
    </row>
    <row r="623" spans="8:10" x14ac:dyDescent="0.2">
      <c r="H623" s="62"/>
      <c r="J623" s="62"/>
    </row>
    <row r="624" spans="8:10" x14ac:dyDescent="0.2">
      <c r="H624" s="62"/>
      <c r="J624" s="62"/>
    </row>
    <row r="625" spans="8:10" x14ac:dyDescent="0.2">
      <c r="H625" s="62"/>
      <c r="J625" s="62"/>
    </row>
    <row r="626" spans="8:10" x14ac:dyDescent="0.2">
      <c r="H626" s="62"/>
      <c r="J626" s="62"/>
    </row>
    <row r="627" spans="8:10" x14ac:dyDescent="0.2">
      <c r="H627" s="62"/>
      <c r="J627" s="62"/>
    </row>
    <row r="628" spans="8:10" x14ac:dyDescent="0.2">
      <c r="H628" s="62"/>
      <c r="J628" s="62"/>
    </row>
    <row r="629" spans="8:10" x14ac:dyDescent="0.2">
      <c r="H629" s="62"/>
      <c r="J629" s="62"/>
    </row>
    <row r="630" spans="8:10" x14ac:dyDescent="0.2">
      <c r="H630" s="62"/>
      <c r="J630" s="62"/>
    </row>
    <row r="631" spans="8:10" x14ac:dyDescent="0.2">
      <c r="H631" s="62"/>
      <c r="J631" s="62"/>
    </row>
    <row r="632" spans="8:10" x14ac:dyDescent="0.2">
      <c r="H632" s="62"/>
      <c r="J632" s="62"/>
    </row>
    <row r="633" spans="8:10" x14ac:dyDescent="0.2">
      <c r="H633" s="62"/>
      <c r="J633" s="62"/>
    </row>
    <row r="634" spans="8:10" x14ac:dyDescent="0.2">
      <c r="H634" s="62"/>
      <c r="J634" s="62"/>
    </row>
    <row r="635" spans="8:10" x14ac:dyDescent="0.2">
      <c r="H635" s="62"/>
      <c r="J635" s="62"/>
    </row>
    <row r="636" spans="8:10" x14ac:dyDescent="0.2">
      <c r="H636" s="62"/>
      <c r="J636" s="62"/>
    </row>
    <row r="637" spans="8:10" x14ac:dyDescent="0.2">
      <c r="H637" s="62"/>
      <c r="J637" s="62"/>
    </row>
    <row r="638" spans="8:10" x14ac:dyDescent="0.2">
      <c r="H638" s="62"/>
      <c r="J638" s="62"/>
    </row>
    <row r="639" spans="8:10" x14ac:dyDescent="0.2">
      <c r="H639" s="62"/>
      <c r="J639" s="62"/>
    </row>
    <row r="640" spans="8:10" x14ac:dyDescent="0.2">
      <c r="H640" s="62"/>
      <c r="J640" s="62"/>
    </row>
    <row r="641" spans="8:10" x14ac:dyDescent="0.2">
      <c r="H641" s="62"/>
      <c r="J641" s="62"/>
    </row>
    <row r="642" spans="8:10" x14ac:dyDescent="0.2">
      <c r="H642" s="62"/>
      <c r="J642" s="62"/>
    </row>
    <row r="643" spans="8:10" x14ac:dyDescent="0.2">
      <c r="H643" s="62"/>
      <c r="J643" s="62"/>
    </row>
    <row r="644" spans="8:10" x14ac:dyDescent="0.2">
      <c r="H644" s="62"/>
      <c r="J644" s="62"/>
    </row>
    <row r="645" spans="8:10" x14ac:dyDescent="0.2">
      <c r="H645" s="62"/>
      <c r="J645" s="62"/>
    </row>
    <row r="646" spans="8:10" x14ac:dyDescent="0.2">
      <c r="H646" s="62"/>
      <c r="J646" s="62"/>
    </row>
    <row r="647" spans="8:10" x14ac:dyDescent="0.2">
      <c r="H647" s="62"/>
      <c r="J647" s="62"/>
    </row>
    <row r="648" spans="8:10" x14ac:dyDescent="0.2">
      <c r="H648" s="62"/>
      <c r="J648" s="62"/>
    </row>
    <row r="649" spans="8:10" x14ac:dyDescent="0.2">
      <c r="H649" s="62"/>
      <c r="J649" s="62"/>
    </row>
    <row r="650" spans="8:10" x14ac:dyDescent="0.2">
      <c r="H650" s="62"/>
      <c r="J650" s="62"/>
    </row>
    <row r="651" spans="8:10" x14ac:dyDescent="0.2">
      <c r="H651" s="62"/>
      <c r="J651" s="62"/>
    </row>
    <row r="652" spans="8:10" x14ac:dyDescent="0.2">
      <c r="H652" s="62"/>
      <c r="J652" s="62"/>
    </row>
    <row r="653" spans="8:10" x14ac:dyDescent="0.2">
      <c r="H653" s="62"/>
      <c r="J653" s="62"/>
    </row>
    <row r="654" spans="8:10" x14ac:dyDescent="0.2">
      <c r="H654" s="62"/>
      <c r="J654" s="62"/>
    </row>
    <row r="655" spans="8:10" x14ac:dyDescent="0.2">
      <c r="H655" s="62"/>
      <c r="J655" s="62"/>
    </row>
    <row r="656" spans="8:10" x14ac:dyDescent="0.2">
      <c r="H656" s="62"/>
      <c r="J656" s="62"/>
    </row>
    <row r="657" spans="8:10" x14ac:dyDescent="0.2">
      <c r="H657" s="62"/>
      <c r="J657" s="62"/>
    </row>
    <row r="658" spans="8:10" x14ac:dyDescent="0.2">
      <c r="H658" s="62"/>
      <c r="J658" s="62"/>
    </row>
    <row r="659" spans="8:10" x14ac:dyDescent="0.2">
      <c r="H659" s="62"/>
      <c r="J659" s="62"/>
    </row>
    <row r="660" spans="8:10" x14ac:dyDescent="0.2">
      <c r="H660" s="62"/>
      <c r="J660" s="62"/>
    </row>
    <row r="661" spans="8:10" x14ac:dyDescent="0.2">
      <c r="H661" s="62"/>
      <c r="J661" s="62"/>
    </row>
    <row r="662" spans="8:10" x14ac:dyDescent="0.2">
      <c r="H662" s="62"/>
      <c r="J662" s="62"/>
    </row>
    <row r="663" spans="8:10" x14ac:dyDescent="0.2">
      <c r="H663" s="62"/>
      <c r="J663" s="62"/>
    </row>
    <row r="664" spans="8:10" x14ac:dyDescent="0.2">
      <c r="H664" s="62"/>
      <c r="J664" s="62"/>
    </row>
    <row r="665" spans="8:10" x14ac:dyDescent="0.2">
      <c r="H665" s="62"/>
      <c r="J665" s="62"/>
    </row>
    <row r="666" spans="8:10" x14ac:dyDescent="0.2">
      <c r="H666" s="62"/>
      <c r="J666" s="62"/>
    </row>
    <row r="667" spans="8:10" x14ac:dyDescent="0.2">
      <c r="H667" s="62"/>
      <c r="J667" s="62"/>
    </row>
    <row r="668" spans="8:10" x14ac:dyDescent="0.2">
      <c r="H668" s="62"/>
      <c r="J668" s="62"/>
    </row>
    <row r="669" spans="8:10" x14ac:dyDescent="0.2">
      <c r="H669" s="62"/>
      <c r="J669" s="62"/>
    </row>
    <row r="670" spans="8:10" x14ac:dyDescent="0.2">
      <c r="H670" s="62"/>
      <c r="J670" s="62"/>
    </row>
    <row r="671" spans="8:10" x14ac:dyDescent="0.2">
      <c r="H671" s="62"/>
      <c r="J671" s="62"/>
    </row>
    <row r="672" spans="8:10" x14ac:dyDescent="0.2">
      <c r="H672" s="62"/>
      <c r="J672" s="62"/>
    </row>
    <row r="673" spans="8:10" x14ac:dyDescent="0.2">
      <c r="H673" s="62"/>
      <c r="J673" s="62"/>
    </row>
    <row r="674" spans="8:10" x14ac:dyDescent="0.2">
      <c r="H674" s="62"/>
      <c r="J674" s="62"/>
    </row>
    <row r="675" spans="8:10" x14ac:dyDescent="0.2">
      <c r="H675" s="62"/>
      <c r="J675" s="62"/>
    </row>
    <row r="676" spans="8:10" x14ac:dyDescent="0.2">
      <c r="H676" s="62"/>
      <c r="J676" s="62"/>
    </row>
    <row r="677" spans="8:10" x14ac:dyDescent="0.2">
      <c r="H677" s="62"/>
      <c r="J677" s="62"/>
    </row>
    <row r="678" spans="8:10" x14ac:dyDescent="0.2">
      <c r="H678" s="62"/>
      <c r="J678" s="62"/>
    </row>
    <row r="679" spans="8:10" x14ac:dyDescent="0.2">
      <c r="H679" s="62"/>
      <c r="J679" s="62"/>
    </row>
    <row r="680" spans="8:10" x14ac:dyDescent="0.2">
      <c r="H680" s="62"/>
      <c r="J680" s="62"/>
    </row>
    <row r="681" spans="8:10" x14ac:dyDescent="0.2">
      <c r="H681" s="62"/>
      <c r="J681" s="62"/>
    </row>
    <row r="682" spans="8:10" x14ac:dyDescent="0.2">
      <c r="H682" s="62"/>
      <c r="J682" s="62"/>
    </row>
    <row r="683" spans="8:10" x14ac:dyDescent="0.2">
      <c r="H683" s="62"/>
      <c r="J683" s="62"/>
    </row>
    <row r="684" spans="8:10" x14ac:dyDescent="0.2">
      <c r="H684" s="62"/>
      <c r="J684" s="62"/>
    </row>
    <row r="685" spans="8:10" x14ac:dyDescent="0.2">
      <c r="H685" s="62"/>
      <c r="J685" s="62"/>
    </row>
    <row r="686" spans="8:10" x14ac:dyDescent="0.2">
      <c r="H686" s="62"/>
      <c r="J686" s="62"/>
    </row>
    <row r="687" spans="8:10" x14ac:dyDescent="0.2">
      <c r="H687" s="62"/>
      <c r="J687" s="62"/>
    </row>
    <row r="688" spans="8:10" x14ac:dyDescent="0.2">
      <c r="H688" s="62"/>
      <c r="J688" s="62"/>
    </row>
    <row r="689" spans="8:10" x14ac:dyDescent="0.2">
      <c r="H689" s="62"/>
      <c r="J689" s="62"/>
    </row>
    <row r="690" spans="8:10" x14ac:dyDescent="0.2">
      <c r="H690" s="62"/>
      <c r="J690" s="62"/>
    </row>
    <row r="691" spans="8:10" x14ac:dyDescent="0.2">
      <c r="H691" s="62"/>
      <c r="J691" s="62"/>
    </row>
    <row r="692" spans="8:10" x14ac:dyDescent="0.2">
      <c r="H692" s="62"/>
      <c r="J692" s="62"/>
    </row>
    <row r="693" spans="8:10" x14ac:dyDescent="0.2">
      <c r="H693" s="62"/>
      <c r="J693" s="62"/>
    </row>
    <row r="694" spans="8:10" x14ac:dyDescent="0.2">
      <c r="H694" s="62"/>
      <c r="J694" s="62"/>
    </row>
    <row r="695" spans="8:10" x14ac:dyDescent="0.2">
      <c r="H695" s="62"/>
      <c r="J695" s="62"/>
    </row>
    <row r="696" spans="8:10" x14ac:dyDescent="0.2">
      <c r="H696" s="62"/>
      <c r="J696" s="62"/>
    </row>
    <row r="697" spans="8:10" x14ac:dyDescent="0.2">
      <c r="H697" s="62"/>
      <c r="J697" s="62"/>
    </row>
    <row r="698" spans="8:10" x14ac:dyDescent="0.2">
      <c r="H698" s="62"/>
      <c r="J698" s="62"/>
    </row>
    <row r="699" spans="8:10" x14ac:dyDescent="0.2">
      <c r="H699" s="62"/>
      <c r="J699" s="62"/>
    </row>
    <row r="700" spans="8:10" x14ac:dyDescent="0.2">
      <c r="H700" s="62"/>
      <c r="J700" s="62"/>
    </row>
    <row r="701" spans="8:10" x14ac:dyDescent="0.2">
      <c r="H701" s="62"/>
      <c r="J701" s="62"/>
    </row>
    <row r="702" spans="8:10" x14ac:dyDescent="0.2">
      <c r="H702" s="62"/>
      <c r="J702" s="62"/>
    </row>
    <row r="703" spans="8:10" x14ac:dyDescent="0.2">
      <c r="H703" s="62"/>
      <c r="J703" s="62"/>
    </row>
    <row r="704" spans="8:10" x14ac:dyDescent="0.2">
      <c r="H704" s="62"/>
      <c r="J704" s="62"/>
    </row>
    <row r="705" spans="8:10" x14ac:dyDescent="0.2">
      <c r="H705" s="62"/>
      <c r="J705" s="62"/>
    </row>
    <row r="706" spans="8:10" x14ac:dyDescent="0.2">
      <c r="H706" s="62"/>
      <c r="J706" s="62"/>
    </row>
    <row r="707" spans="8:10" x14ac:dyDescent="0.2">
      <c r="H707" s="62"/>
      <c r="J707" s="62"/>
    </row>
    <row r="708" spans="8:10" x14ac:dyDescent="0.2">
      <c r="H708" s="62"/>
      <c r="J708" s="62"/>
    </row>
    <row r="709" spans="8:10" x14ac:dyDescent="0.2">
      <c r="H709" s="62"/>
      <c r="J709" s="62"/>
    </row>
    <row r="710" spans="8:10" x14ac:dyDescent="0.2">
      <c r="H710" s="62"/>
      <c r="J710" s="62"/>
    </row>
    <row r="711" spans="8:10" x14ac:dyDescent="0.2">
      <c r="H711" s="62"/>
      <c r="J711" s="62"/>
    </row>
    <row r="712" spans="8:10" x14ac:dyDescent="0.2">
      <c r="H712" s="62"/>
      <c r="J712" s="62"/>
    </row>
    <row r="713" spans="8:10" x14ac:dyDescent="0.2">
      <c r="H713" s="62"/>
      <c r="J713" s="62"/>
    </row>
    <row r="714" spans="8:10" x14ac:dyDescent="0.2">
      <c r="H714" s="62"/>
      <c r="J714" s="62"/>
    </row>
    <row r="715" spans="8:10" x14ac:dyDescent="0.2">
      <c r="H715" s="62"/>
      <c r="J715" s="62"/>
    </row>
    <row r="716" spans="8:10" x14ac:dyDescent="0.2">
      <c r="H716" s="62"/>
      <c r="J716" s="62"/>
    </row>
    <row r="717" spans="8:10" x14ac:dyDescent="0.2">
      <c r="H717" s="62"/>
      <c r="J717" s="62"/>
    </row>
    <row r="718" spans="8:10" x14ac:dyDescent="0.2">
      <c r="H718" s="62"/>
      <c r="J718" s="62"/>
    </row>
    <row r="719" spans="8:10" x14ac:dyDescent="0.2">
      <c r="H719" s="62"/>
      <c r="J719" s="62"/>
    </row>
    <row r="720" spans="8:10" x14ac:dyDescent="0.2">
      <c r="H720" s="62"/>
      <c r="J720" s="62"/>
    </row>
    <row r="721" spans="8:10" x14ac:dyDescent="0.2">
      <c r="H721" s="62"/>
      <c r="J721" s="62"/>
    </row>
    <row r="722" spans="8:10" x14ac:dyDescent="0.2">
      <c r="H722" s="62"/>
      <c r="J722" s="62"/>
    </row>
    <row r="723" spans="8:10" x14ac:dyDescent="0.2">
      <c r="H723" s="62"/>
      <c r="J723" s="62"/>
    </row>
    <row r="724" spans="8:10" x14ac:dyDescent="0.2">
      <c r="H724" s="62"/>
      <c r="J724" s="62"/>
    </row>
    <row r="725" spans="8:10" x14ac:dyDescent="0.2">
      <c r="H725" s="62"/>
      <c r="J725" s="62"/>
    </row>
    <row r="726" spans="8:10" x14ac:dyDescent="0.2">
      <c r="H726" s="62"/>
      <c r="J726" s="62"/>
    </row>
    <row r="727" spans="8:10" x14ac:dyDescent="0.2">
      <c r="H727" s="62"/>
      <c r="J727" s="62"/>
    </row>
    <row r="728" spans="8:10" x14ac:dyDescent="0.2">
      <c r="H728" s="62"/>
      <c r="J728" s="62"/>
    </row>
    <row r="729" spans="8:10" x14ac:dyDescent="0.2">
      <c r="H729" s="62"/>
      <c r="J729" s="62"/>
    </row>
    <row r="730" spans="8:10" x14ac:dyDescent="0.2">
      <c r="H730" s="62"/>
      <c r="J730" s="62"/>
    </row>
    <row r="731" spans="8:10" x14ac:dyDescent="0.2">
      <c r="H731" s="62"/>
      <c r="J731" s="62"/>
    </row>
    <row r="732" spans="8:10" x14ac:dyDescent="0.2">
      <c r="H732" s="62"/>
      <c r="J732" s="62"/>
    </row>
    <row r="733" spans="8:10" x14ac:dyDescent="0.2">
      <c r="H733" s="62"/>
      <c r="J733" s="62"/>
    </row>
    <row r="734" spans="8:10" x14ac:dyDescent="0.2">
      <c r="H734" s="62"/>
      <c r="J734" s="62"/>
    </row>
    <row r="735" spans="8:10" x14ac:dyDescent="0.2">
      <c r="H735" s="62"/>
      <c r="J735" s="62"/>
    </row>
    <row r="736" spans="8:10" x14ac:dyDescent="0.2">
      <c r="H736" s="62"/>
      <c r="J736" s="62"/>
    </row>
    <row r="737" spans="8:10" x14ac:dyDescent="0.2">
      <c r="H737" s="62"/>
      <c r="J737" s="62"/>
    </row>
    <row r="738" spans="8:10" x14ac:dyDescent="0.2">
      <c r="H738" s="62"/>
      <c r="J738" s="62"/>
    </row>
    <row r="739" spans="8:10" x14ac:dyDescent="0.2">
      <c r="H739" s="62"/>
      <c r="J739" s="62"/>
    </row>
    <row r="740" spans="8:10" x14ac:dyDescent="0.2">
      <c r="H740" s="62"/>
      <c r="J740" s="62"/>
    </row>
    <row r="741" spans="8:10" x14ac:dyDescent="0.2">
      <c r="H741" s="62"/>
      <c r="J741" s="62"/>
    </row>
    <row r="742" spans="8:10" x14ac:dyDescent="0.2">
      <c r="H742" s="62"/>
      <c r="J742" s="62"/>
    </row>
    <row r="743" spans="8:10" x14ac:dyDescent="0.2">
      <c r="H743" s="62"/>
      <c r="J743" s="62"/>
    </row>
    <row r="744" spans="8:10" x14ac:dyDescent="0.2">
      <c r="H744" s="62"/>
      <c r="J744" s="62"/>
    </row>
    <row r="745" spans="8:10" x14ac:dyDescent="0.2">
      <c r="H745" s="62"/>
      <c r="J745" s="62"/>
    </row>
    <row r="746" spans="8:10" x14ac:dyDescent="0.2">
      <c r="H746" s="62"/>
      <c r="J746" s="62"/>
    </row>
    <row r="747" spans="8:10" x14ac:dyDescent="0.2">
      <c r="H747" s="62"/>
      <c r="J747" s="62"/>
    </row>
    <row r="748" spans="8:10" x14ac:dyDescent="0.2">
      <c r="H748" s="62"/>
      <c r="J748" s="62"/>
    </row>
    <row r="749" spans="8:10" x14ac:dyDescent="0.2">
      <c r="H749" s="62"/>
      <c r="J749" s="62"/>
    </row>
    <row r="750" spans="8:10" x14ac:dyDescent="0.2">
      <c r="H750" s="62"/>
      <c r="J750" s="62"/>
    </row>
    <row r="751" spans="8:10" x14ac:dyDescent="0.2">
      <c r="H751" s="62"/>
      <c r="J751" s="62"/>
    </row>
    <row r="752" spans="8:10" x14ac:dyDescent="0.2">
      <c r="H752" s="62"/>
      <c r="J752" s="62"/>
    </row>
    <row r="753" spans="8:10" x14ac:dyDescent="0.2">
      <c r="H753" s="62"/>
      <c r="J753" s="62"/>
    </row>
    <row r="754" spans="8:10" x14ac:dyDescent="0.2">
      <c r="H754" s="62"/>
      <c r="J754" s="62"/>
    </row>
    <row r="755" spans="8:10" x14ac:dyDescent="0.2">
      <c r="H755" s="62"/>
      <c r="J755" s="62"/>
    </row>
    <row r="756" spans="8:10" x14ac:dyDescent="0.2">
      <c r="H756" s="62"/>
      <c r="J756" s="62"/>
    </row>
    <row r="757" spans="8:10" x14ac:dyDescent="0.2">
      <c r="H757" s="62"/>
      <c r="J757" s="62"/>
    </row>
    <row r="758" spans="8:10" x14ac:dyDescent="0.2">
      <c r="H758" s="62"/>
      <c r="J758" s="62"/>
    </row>
    <row r="759" spans="8:10" x14ac:dyDescent="0.2">
      <c r="H759" s="62"/>
      <c r="J759" s="62"/>
    </row>
    <row r="760" spans="8:10" x14ac:dyDescent="0.2">
      <c r="H760" s="62"/>
      <c r="J760" s="62"/>
    </row>
    <row r="761" spans="8:10" x14ac:dyDescent="0.2">
      <c r="H761" s="62"/>
      <c r="J761" s="62"/>
    </row>
    <row r="762" spans="8:10" x14ac:dyDescent="0.2">
      <c r="H762" s="62"/>
      <c r="J762" s="62"/>
    </row>
    <row r="763" spans="8:10" x14ac:dyDescent="0.2">
      <c r="H763" s="62"/>
      <c r="J763" s="62"/>
    </row>
    <row r="764" spans="8:10" x14ac:dyDescent="0.2">
      <c r="H764" s="62"/>
      <c r="J764" s="62"/>
    </row>
    <row r="765" spans="8:10" x14ac:dyDescent="0.2">
      <c r="H765" s="62"/>
      <c r="J765" s="62"/>
    </row>
    <row r="766" spans="8:10" x14ac:dyDescent="0.2">
      <c r="H766" s="62"/>
      <c r="J766" s="62"/>
    </row>
    <row r="767" spans="8:10" x14ac:dyDescent="0.2">
      <c r="H767" s="62"/>
      <c r="J767" s="62"/>
    </row>
    <row r="768" spans="8:10" x14ac:dyDescent="0.2">
      <c r="H768" s="62"/>
      <c r="J768" s="62"/>
    </row>
    <row r="769" spans="8:10" x14ac:dyDescent="0.2">
      <c r="H769" s="62"/>
      <c r="J769" s="62"/>
    </row>
    <row r="770" spans="8:10" x14ac:dyDescent="0.2">
      <c r="H770" s="62"/>
      <c r="J770" s="62"/>
    </row>
    <row r="771" spans="8:10" x14ac:dyDescent="0.2">
      <c r="H771" s="62"/>
      <c r="J771" s="62"/>
    </row>
    <row r="772" spans="8:10" x14ac:dyDescent="0.2">
      <c r="H772" s="62"/>
      <c r="J772" s="62"/>
    </row>
    <row r="773" spans="8:10" x14ac:dyDescent="0.2">
      <c r="H773" s="62"/>
      <c r="J773" s="62"/>
    </row>
    <row r="774" spans="8:10" x14ac:dyDescent="0.2">
      <c r="H774" s="62"/>
      <c r="J774" s="62"/>
    </row>
    <row r="775" spans="8:10" x14ac:dyDescent="0.2">
      <c r="H775" s="62"/>
      <c r="J775" s="62"/>
    </row>
    <row r="776" spans="8:10" x14ac:dyDescent="0.2">
      <c r="H776" s="62"/>
      <c r="J776" s="62"/>
    </row>
    <row r="777" spans="8:10" x14ac:dyDescent="0.2">
      <c r="H777" s="62"/>
      <c r="J777" s="62"/>
    </row>
    <row r="778" spans="8:10" x14ac:dyDescent="0.2">
      <c r="H778" s="62"/>
      <c r="J778" s="62"/>
    </row>
    <row r="779" spans="8:10" x14ac:dyDescent="0.2">
      <c r="H779" s="62"/>
      <c r="J779" s="62"/>
    </row>
    <row r="780" spans="8:10" x14ac:dyDescent="0.2">
      <c r="H780" s="62"/>
      <c r="J780" s="62"/>
    </row>
    <row r="781" spans="8:10" x14ac:dyDescent="0.2">
      <c r="H781" s="62"/>
      <c r="J781" s="62"/>
    </row>
    <row r="782" spans="8:10" x14ac:dyDescent="0.2">
      <c r="H782" s="62"/>
      <c r="J782" s="62"/>
    </row>
    <row r="783" spans="8:10" x14ac:dyDescent="0.2">
      <c r="H783" s="62"/>
      <c r="J783" s="62"/>
    </row>
    <row r="784" spans="8:10" x14ac:dyDescent="0.2">
      <c r="H784" s="62"/>
      <c r="J784" s="62"/>
    </row>
    <row r="785" spans="8:10" x14ac:dyDescent="0.2">
      <c r="H785" s="62"/>
      <c r="J785" s="62"/>
    </row>
    <row r="786" spans="8:10" x14ac:dyDescent="0.2">
      <c r="H786" s="62"/>
      <c r="J786" s="62"/>
    </row>
    <row r="787" spans="8:10" x14ac:dyDescent="0.2">
      <c r="H787" s="62"/>
      <c r="J787" s="62"/>
    </row>
    <row r="788" spans="8:10" x14ac:dyDescent="0.2">
      <c r="H788" s="62"/>
      <c r="J788" s="62"/>
    </row>
    <row r="789" spans="8:10" x14ac:dyDescent="0.2">
      <c r="H789" s="62"/>
      <c r="J789" s="62"/>
    </row>
    <row r="790" spans="8:10" x14ac:dyDescent="0.2">
      <c r="H790" s="62"/>
      <c r="J790" s="62"/>
    </row>
    <row r="791" spans="8:10" x14ac:dyDescent="0.2">
      <c r="H791" s="62"/>
      <c r="J791" s="62"/>
    </row>
    <row r="792" spans="8:10" x14ac:dyDescent="0.2">
      <c r="H792" s="62"/>
      <c r="J792" s="62"/>
    </row>
    <row r="793" spans="8:10" x14ac:dyDescent="0.2">
      <c r="H793" s="62"/>
      <c r="J793" s="62"/>
    </row>
    <row r="794" spans="8:10" x14ac:dyDescent="0.2">
      <c r="H794" s="62"/>
      <c r="J794" s="62"/>
    </row>
    <row r="795" spans="8:10" x14ac:dyDescent="0.2">
      <c r="H795" s="62"/>
      <c r="J795" s="62"/>
    </row>
    <row r="796" spans="8:10" x14ac:dyDescent="0.2">
      <c r="H796" s="62"/>
      <c r="J796" s="62"/>
    </row>
    <row r="797" spans="8:10" x14ac:dyDescent="0.2">
      <c r="H797" s="62"/>
      <c r="J797" s="62"/>
    </row>
    <row r="798" spans="8:10" x14ac:dyDescent="0.2">
      <c r="H798" s="62"/>
      <c r="J798" s="62"/>
    </row>
    <row r="799" spans="8:10" x14ac:dyDescent="0.2">
      <c r="H799" s="62"/>
      <c r="J799" s="62"/>
    </row>
    <row r="800" spans="8:10" x14ac:dyDescent="0.2">
      <c r="H800" s="62"/>
      <c r="J800" s="62"/>
    </row>
    <row r="801" spans="8:10" x14ac:dyDescent="0.2">
      <c r="H801" s="62"/>
      <c r="J801" s="62"/>
    </row>
    <row r="802" spans="8:10" x14ac:dyDescent="0.2">
      <c r="H802" s="62"/>
      <c r="J802" s="62"/>
    </row>
    <row r="803" spans="8:10" x14ac:dyDescent="0.2">
      <c r="H803" s="62"/>
      <c r="J803" s="62"/>
    </row>
    <row r="804" spans="8:10" x14ac:dyDescent="0.2">
      <c r="H804" s="62"/>
      <c r="J804" s="62"/>
    </row>
    <row r="805" spans="8:10" x14ac:dyDescent="0.2">
      <c r="H805" s="62"/>
      <c r="J805" s="62"/>
    </row>
    <row r="806" spans="8:10" x14ac:dyDescent="0.2">
      <c r="H806" s="62"/>
      <c r="J806" s="62"/>
    </row>
    <row r="807" spans="8:10" x14ac:dyDescent="0.2">
      <c r="H807" s="62"/>
      <c r="J807" s="62"/>
    </row>
    <row r="808" spans="8:10" x14ac:dyDescent="0.2">
      <c r="H808" s="62"/>
      <c r="J808" s="62"/>
    </row>
    <row r="809" spans="8:10" x14ac:dyDescent="0.2">
      <c r="H809" s="62"/>
      <c r="J809" s="62"/>
    </row>
    <row r="810" spans="8:10" x14ac:dyDescent="0.2">
      <c r="H810" s="62"/>
      <c r="J810" s="62"/>
    </row>
    <row r="811" spans="8:10" x14ac:dyDescent="0.2">
      <c r="H811" s="62"/>
      <c r="J811" s="62"/>
    </row>
    <row r="812" spans="8:10" x14ac:dyDescent="0.2">
      <c r="H812" s="62"/>
      <c r="J812" s="62"/>
    </row>
    <row r="813" spans="8:10" x14ac:dyDescent="0.2">
      <c r="H813" s="62"/>
      <c r="J813" s="62"/>
    </row>
    <row r="814" spans="8:10" x14ac:dyDescent="0.2">
      <c r="H814" s="62"/>
      <c r="J814" s="62"/>
    </row>
    <row r="815" spans="8:10" x14ac:dyDescent="0.2">
      <c r="H815" s="62"/>
      <c r="J815" s="62"/>
    </row>
    <row r="816" spans="8:10" x14ac:dyDescent="0.2">
      <c r="H816" s="62"/>
      <c r="J816" s="62"/>
    </row>
    <row r="817" spans="8:10" x14ac:dyDescent="0.2">
      <c r="H817" s="62"/>
      <c r="J817" s="62"/>
    </row>
    <row r="818" spans="8:10" x14ac:dyDescent="0.2">
      <c r="H818" s="62"/>
      <c r="J818" s="62"/>
    </row>
    <row r="819" spans="8:10" x14ac:dyDescent="0.2">
      <c r="H819" s="62"/>
      <c r="J819" s="62"/>
    </row>
    <row r="820" spans="8:10" x14ac:dyDescent="0.2">
      <c r="H820" s="62"/>
      <c r="J820" s="62"/>
    </row>
    <row r="821" spans="8:10" x14ac:dyDescent="0.2">
      <c r="H821" s="62"/>
      <c r="J821" s="62"/>
    </row>
    <row r="822" spans="8:10" x14ac:dyDescent="0.2">
      <c r="H822" s="62"/>
      <c r="J822" s="62"/>
    </row>
    <row r="823" spans="8:10" x14ac:dyDescent="0.2">
      <c r="H823" s="62"/>
      <c r="J823" s="62"/>
    </row>
    <row r="824" spans="8:10" x14ac:dyDescent="0.2">
      <c r="H824" s="62"/>
      <c r="J824" s="62"/>
    </row>
    <row r="825" spans="8:10" x14ac:dyDescent="0.2">
      <c r="H825" s="62"/>
      <c r="J825" s="62"/>
    </row>
    <row r="826" spans="8:10" x14ac:dyDescent="0.2">
      <c r="H826" s="62"/>
      <c r="J826" s="62"/>
    </row>
    <row r="827" spans="8:10" x14ac:dyDescent="0.2">
      <c r="H827" s="62"/>
      <c r="J827" s="62"/>
    </row>
    <row r="828" spans="8:10" x14ac:dyDescent="0.2">
      <c r="H828" s="62"/>
      <c r="J828" s="62"/>
    </row>
    <row r="829" spans="8:10" x14ac:dyDescent="0.2">
      <c r="H829" s="62"/>
      <c r="J829" s="62"/>
    </row>
    <row r="830" spans="8:10" x14ac:dyDescent="0.2">
      <c r="H830" s="62"/>
      <c r="J830" s="62"/>
    </row>
    <row r="831" spans="8:10" x14ac:dyDescent="0.2">
      <c r="H831" s="62"/>
      <c r="J831" s="62"/>
    </row>
    <row r="832" spans="8:10" x14ac:dyDescent="0.2">
      <c r="H832" s="62"/>
      <c r="J832" s="62"/>
    </row>
    <row r="833" spans="8:10" x14ac:dyDescent="0.2">
      <c r="H833" s="62"/>
      <c r="J833" s="62"/>
    </row>
    <row r="834" spans="8:10" x14ac:dyDescent="0.2">
      <c r="H834" s="62"/>
      <c r="J834" s="62"/>
    </row>
    <row r="835" spans="8:10" x14ac:dyDescent="0.2">
      <c r="H835" s="62"/>
      <c r="J835" s="62"/>
    </row>
    <row r="836" spans="8:10" x14ac:dyDescent="0.2">
      <c r="H836" s="62"/>
      <c r="J836" s="62"/>
    </row>
    <row r="837" spans="8:10" x14ac:dyDescent="0.2">
      <c r="H837" s="62"/>
      <c r="J837" s="62"/>
    </row>
    <row r="838" spans="8:10" x14ac:dyDescent="0.2">
      <c r="H838" s="62"/>
      <c r="J838" s="62"/>
    </row>
    <row r="839" spans="8:10" x14ac:dyDescent="0.2">
      <c r="H839" s="62"/>
      <c r="J839" s="62"/>
    </row>
    <row r="840" spans="8:10" x14ac:dyDescent="0.2">
      <c r="H840" s="62"/>
      <c r="J840" s="62"/>
    </row>
    <row r="841" spans="8:10" x14ac:dyDescent="0.2">
      <c r="H841" s="62"/>
      <c r="J841" s="62"/>
    </row>
    <row r="842" spans="8:10" x14ac:dyDescent="0.2">
      <c r="H842" s="62"/>
      <c r="J842" s="62"/>
    </row>
    <row r="843" spans="8:10" x14ac:dyDescent="0.2">
      <c r="H843" s="62"/>
      <c r="J843" s="62"/>
    </row>
    <row r="844" spans="8:10" x14ac:dyDescent="0.2">
      <c r="H844" s="62"/>
      <c r="J844" s="62"/>
    </row>
    <row r="845" spans="8:10" x14ac:dyDescent="0.2">
      <c r="H845" s="62"/>
      <c r="J845" s="62"/>
    </row>
    <row r="846" spans="8:10" x14ac:dyDescent="0.2">
      <c r="H846" s="62"/>
      <c r="J846" s="62"/>
    </row>
    <row r="847" spans="8:10" x14ac:dyDescent="0.2">
      <c r="H847" s="62"/>
      <c r="J847" s="62"/>
    </row>
    <row r="848" spans="8:10" x14ac:dyDescent="0.2">
      <c r="H848" s="62"/>
      <c r="J848" s="62"/>
    </row>
    <row r="849" spans="8:10" x14ac:dyDescent="0.2">
      <c r="H849" s="62"/>
      <c r="J849" s="62"/>
    </row>
    <row r="850" spans="8:10" x14ac:dyDescent="0.2">
      <c r="H850" s="62"/>
      <c r="J850" s="62"/>
    </row>
    <row r="851" spans="8:10" x14ac:dyDescent="0.2">
      <c r="H851" s="62"/>
      <c r="J851" s="62"/>
    </row>
    <row r="852" spans="8:10" x14ac:dyDescent="0.2">
      <c r="H852" s="62"/>
      <c r="J852" s="62"/>
    </row>
    <row r="853" spans="8:10" x14ac:dyDescent="0.2">
      <c r="H853" s="62"/>
      <c r="J853" s="62"/>
    </row>
    <row r="854" spans="8:10" x14ac:dyDescent="0.2">
      <c r="H854" s="62"/>
      <c r="J854" s="62"/>
    </row>
    <row r="855" spans="8:10" x14ac:dyDescent="0.2">
      <c r="H855" s="62"/>
      <c r="J855" s="62"/>
    </row>
    <row r="856" spans="8:10" x14ac:dyDescent="0.2">
      <c r="H856" s="62"/>
      <c r="J856" s="62"/>
    </row>
    <row r="857" spans="8:10" x14ac:dyDescent="0.2">
      <c r="H857" s="62"/>
      <c r="J857" s="62"/>
    </row>
    <row r="858" spans="8:10" x14ac:dyDescent="0.2">
      <c r="H858" s="62"/>
      <c r="J858" s="62"/>
    </row>
    <row r="859" spans="8:10" x14ac:dyDescent="0.2">
      <c r="H859" s="62"/>
      <c r="J859" s="62"/>
    </row>
    <row r="860" spans="8:10" x14ac:dyDescent="0.2">
      <c r="H860" s="62"/>
      <c r="J860" s="62"/>
    </row>
    <row r="861" spans="8:10" x14ac:dyDescent="0.2">
      <c r="H861" s="62"/>
      <c r="J861" s="62"/>
    </row>
    <row r="862" spans="8:10" x14ac:dyDescent="0.2">
      <c r="H862" s="62"/>
      <c r="J862" s="62"/>
    </row>
    <row r="863" spans="8:10" x14ac:dyDescent="0.2">
      <c r="H863" s="62"/>
      <c r="J863" s="62"/>
    </row>
    <row r="864" spans="8:10" x14ac:dyDescent="0.2">
      <c r="H864" s="62"/>
      <c r="J864" s="62"/>
    </row>
    <row r="865" spans="8:10" x14ac:dyDescent="0.2">
      <c r="H865" s="62"/>
      <c r="J865" s="62"/>
    </row>
    <row r="866" spans="8:10" x14ac:dyDescent="0.2">
      <c r="H866" s="62"/>
      <c r="J866" s="62"/>
    </row>
    <row r="867" spans="8:10" x14ac:dyDescent="0.2">
      <c r="H867" s="62"/>
      <c r="J867" s="62"/>
    </row>
    <row r="868" spans="8:10" x14ac:dyDescent="0.2">
      <c r="H868" s="62"/>
      <c r="J868" s="62"/>
    </row>
    <row r="869" spans="8:10" x14ac:dyDescent="0.2">
      <c r="H869" s="62"/>
      <c r="J869" s="62"/>
    </row>
    <row r="870" spans="8:10" x14ac:dyDescent="0.2">
      <c r="H870" s="62"/>
      <c r="J870" s="62"/>
    </row>
    <row r="871" spans="8:10" x14ac:dyDescent="0.2">
      <c r="H871" s="62"/>
      <c r="J871" s="62"/>
    </row>
    <row r="872" spans="8:10" x14ac:dyDescent="0.2">
      <c r="H872" s="62"/>
      <c r="J872" s="62"/>
    </row>
    <row r="873" spans="8:10" x14ac:dyDescent="0.2">
      <c r="H873" s="62"/>
      <c r="J873" s="62"/>
    </row>
    <row r="874" spans="8:10" x14ac:dyDescent="0.2">
      <c r="H874" s="62"/>
      <c r="J874" s="62"/>
    </row>
    <row r="875" spans="8:10" x14ac:dyDescent="0.2">
      <c r="H875" s="62"/>
      <c r="J875" s="62"/>
    </row>
    <row r="876" spans="8:10" x14ac:dyDescent="0.2">
      <c r="H876" s="62"/>
      <c r="J876" s="62"/>
    </row>
    <row r="877" spans="8:10" x14ac:dyDescent="0.2">
      <c r="H877" s="62"/>
      <c r="J877" s="62"/>
    </row>
    <row r="878" spans="8:10" x14ac:dyDescent="0.2">
      <c r="H878" s="62"/>
      <c r="J878" s="62"/>
    </row>
    <row r="879" spans="8:10" x14ac:dyDescent="0.2">
      <c r="H879" s="62"/>
      <c r="J879" s="62"/>
    </row>
    <row r="880" spans="8:10" x14ac:dyDescent="0.2">
      <c r="H880" s="62"/>
      <c r="J880" s="62"/>
    </row>
    <row r="881" spans="8:10" x14ac:dyDescent="0.2">
      <c r="H881" s="62"/>
      <c r="J881" s="62"/>
    </row>
    <row r="882" spans="8:10" x14ac:dyDescent="0.2">
      <c r="H882" s="62"/>
      <c r="J882" s="62"/>
    </row>
    <row r="883" spans="8:10" x14ac:dyDescent="0.2">
      <c r="H883" s="62"/>
      <c r="J883" s="62"/>
    </row>
    <row r="884" spans="8:10" x14ac:dyDescent="0.2">
      <c r="H884" s="62"/>
      <c r="J884" s="62"/>
    </row>
    <row r="885" spans="8:10" x14ac:dyDescent="0.2">
      <c r="H885" s="62"/>
      <c r="J885" s="62"/>
    </row>
    <row r="886" spans="8:10" x14ac:dyDescent="0.2">
      <c r="H886" s="62"/>
      <c r="J886" s="62"/>
    </row>
    <row r="887" spans="8:10" x14ac:dyDescent="0.2">
      <c r="H887" s="62"/>
      <c r="J887" s="62"/>
    </row>
    <row r="888" spans="8:10" x14ac:dyDescent="0.2">
      <c r="H888" s="62"/>
      <c r="J888" s="62"/>
    </row>
    <row r="889" spans="8:10" x14ac:dyDescent="0.2">
      <c r="H889" s="62"/>
      <c r="J889" s="62"/>
    </row>
    <row r="890" spans="8:10" x14ac:dyDescent="0.2">
      <c r="H890" s="62"/>
      <c r="J890" s="62"/>
    </row>
    <row r="891" spans="8:10" x14ac:dyDescent="0.2">
      <c r="H891" s="62"/>
      <c r="J891" s="62"/>
    </row>
    <row r="892" spans="8:10" x14ac:dyDescent="0.2">
      <c r="H892" s="62"/>
      <c r="J892" s="62"/>
    </row>
    <row r="893" spans="8:10" x14ac:dyDescent="0.2">
      <c r="H893" s="62"/>
      <c r="J893" s="62"/>
    </row>
    <row r="894" spans="8:10" x14ac:dyDescent="0.2">
      <c r="H894" s="62"/>
      <c r="J894" s="62"/>
    </row>
    <row r="895" spans="8:10" x14ac:dyDescent="0.2">
      <c r="H895" s="62"/>
      <c r="J895" s="62"/>
    </row>
    <row r="896" spans="8:10" x14ac:dyDescent="0.2">
      <c r="H896" s="62"/>
      <c r="J896" s="62"/>
    </row>
    <row r="897" spans="8:10" x14ac:dyDescent="0.2">
      <c r="H897" s="62"/>
      <c r="J897" s="62"/>
    </row>
    <row r="898" spans="8:10" x14ac:dyDescent="0.2">
      <c r="H898" s="62"/>
      <c r="J898" s="62"/>
    </row>
    <row r="899" spans="8:10" x14ac:dyDescent="0.2">
      <c r="H899" s="62"/>
      <c r="J899" s="62"/>
    </row>
    <row r="900" spans="8:10" x14ac:dyDescent="0.2">
      <c r="H900" s="62"/>
      <c r="J900" s="62"/>
    </row>
    <row r="901" spans="8:10" x14ac:dyDescent="0.2">
      <c r="H901" s="62"/>
      <c r="J901" s="62"/>
    </row>
    <row r="902" spans="8:10" x14ac:dyDescent="0.2">
      <c r="H902" s="62"/>
      <c r="J902" s="62"/>
    </row>
    <row r="903" spans="8:10" x14ac:dyDescent="0.2">
      <c r="H903" s="62"/>
      <c r="J903" s="62"/>
    </row>
    <row r="904" spans="8:10" x14ac:dyDescent="0.2">
      <c r="H904" s="62"/>
      <c r="J904" s="62"/>
    </row>
    <row r="905" spans="8:10" x14ac:dyDescent="0.2">
      <c r="H905" s="62"/>
      <c r="J905" s="62"/>
    </row>
    <row r="906" spans="8:10" x14ac:dyDescent="0.2">
      <c r="H906" s="62"/>
      <c r="J906" s="62"/>
    </row>
    <row r="907" spans="8:10" x14ac:dyDescent="0.2">
      <c r="H907" s="62"/>
      <c r="J907" s="62"/>
    </row>
    <row r="908" spans="8:10" x14ac:dyDescent="0.2">
      <c r="H908" s="62"/>
      <c r="J908" s="62"/>
    </row>
    <row r="909" spans="8:10" x14ac:dyDescent="0.2">
      <c r="H909" s="62"/>
      <c r="J909" s="62"/>
    </row>
    <row r="910" spans="8:10" x14ac:dyDescent="0.2">
      <c r="H910" s="62"/>
      <c r="J910" s="62"/>
    </row>
    <row r="911" spans="8:10" x14ac:dyDescent="0.2">
      <c r="H911" s="62"/>
      <c r="J911" s="62"/>
    </row>
    <row r="912" spans="8:10" x14ac:dyDescent="0.2">
      <c r="H912" s="62"/>
      <c r="J912" s="62"/>
    </row>
    <row r="913" spans="8:10" x14ac:dyDescent="0.2">
      <c r="H913" s="62"/>
      <c r="J913" s="62"/>
    </row>
    <row r="914" spans="8:10" x14ac:dyDescent="0.2">
      <c r="H914" s="62"/>
      <c r="J914" s="62"/>
    </row>
    <row r="915" spans="8:10" x14ac:dyDescent="0.2">
      <c r="H915" s="62"/>
      <c r="J915" s="62"/>
    </row>
    <row r="916" spans="8:10" x14ac:dyDescent="0.2">
      <c r="H916" s="62"/>
      <c r="J916" s="62"/>
    </row>
    <row r="917" spans="8:10" x14ac:dyDescent="0.2">
      <c r="H917" s="62"/>
      <c r="J917" s="62"/>
    </row>
    <row r="918" spans="8:10" x14ac:dyDescent="0.2">
      <c r="H918" s="62"/>
      <c r="J918" s="62"/>
    </row>
    <row r="919" spans="8:10" x14ac:dyDescent="0.2">
      <c r="H919" s="62"/>
      <c r="J919" s="62"/>
    </row>
    <row r="920" spans="8:10" x14ac:dyDescent="0.2">
      <c r="H920" s="62"/>
      <c r="J920" s="62"/>
    </row>
    <row r="921" spans="8:10" x14ac:dyDescent="0.2">
      <c r="H921" s="62"/>
      <c r="J921" s="62"/>
    </row>
    <row r="922" spans="8:10" x14ac:dyDescent="0.2">
      <c r="H922" s="62"/>
      <c r="J922" s="62"/>
    </row>
    <row r="923" spans="8:10" x14ac:dyDescent="0.2">
      <c r="H923" s="62"/>
      <c r="J923" s="62"/>
    </row>
    <row r="924" spans="8:10" x14ac:dyDescent="0.2">
      <c r="H924" s="62"/>
      <c r="J924" s="62"/>
    </row>
    <row r="925" spans="8:10" x14ac:dyDescent="0.2">
      <c r="H925" s="62"/>
      <c r="J925" s="62"/>
    </row>
    <row r="926" spans="8:10" x14ac:dyDescent="0.2">
      <c r="H926" s="62"/>
      <c r="J926" s="62"/>
    </row>
    <row r="927" spans="8:10" x14ac:dyDescent="0.2">
      <c r="H927" s="62"/>
      <c r="J927" s="62"/>
    </row>
    <row r="928" spans="8:10" x14ac:dyDescent="0.2">
      <c r="H928" s="62"/>
      <c r="J928" s="62"/>
    </row>
    <row r="929" spans="8:10" x14ac:dyDescent="0.2">
      <c r="H929" s="62"/>
      <c r="J929" s="62"/>
    </row>
    <row r="930" spans="8:10" x14ac:dyDescent="0.2">
      <c r="H930" s="62"/>
      <c r="J930" s="62"/>
    </row>
    <row r="931" spans="8:10" x14ac:dyDescent="0.2">
      <c r="H931" s="62"/>
      <c r="J931" s="62"/>
    </row>
    <row r="932" spans="8:10" x14ac:dyDescent="0.2">
      <c r="H932" s="62"/>
      <c r="J932" s="62"/>
    </row>
    <row r="933" spans="8:10" x14ac:dyDescent="0.2">
      <c r="H933" s="62"/>
      <c r="J933" s="62"/>
    </row>
    <row r="934" spans="8:10" x14ac:dyDescent="0.2">
      <c r="H934" s="62"/>
      <c r="J934" s="62"/>
    </row>
    <row r="935" spans="8:10" x14ac:dyDescent="0.2">
      <c r="H935" s="62"/>
      <c r="J935" s="62"/>
    </row>
    <row r="936" spans="8:10" x14ac:dyDescent="0.2">
      <c r="H936" s="62"/>
      <c r="J936" s="62"/>
    </row>
    <row r="937" spans="8:10" x14ac:dyDescent="0.2">
      <c r="H937" s="62"/>
      <c r="J937" s="62"/>
    </row>
    <row r="938" spans="8:10" x14ac:dyDescent="0.2">
      <c r="H938" s="62"/>
      <c r="J938" s="62"/>
    </row>
    <row r="939" spans="8:10" x14ac:dyDescent="0.2">
      <c r="H939" s="62"/>
      <c r="J939" s="62"/>
    </row>
    <row r="940" spans="8:10" x14ac:dyDescent="0.2">
      <c r="H940" s="62"/>
      <c r="J940" s="62"/>
    </row>
    <row r="941" spans="8:10" x14ac:dyDescent="0.2">
      <c r="H941" s="62"/>
      <c r="J941" s="62"/>
    </row>
    <row r="942" spans="8:10" x14ac:dyDescent="0.2">
      <c r="H942" s="62"/>
      <c r="J942" s="62"/>
    </row>
    <row r="943" spans="8:10" x14ac:dyDescent="0.2">
      <c r="H943" s="62"/>
      <c r="J943" s="62"/>
    </row>
    <row r="944" spans="8:10" x14ac:dyDescent="0.2">
      <c r="H944" s="62"/>
      <c r="J944" s="62"/>
    </row>
    <row r="945" spans="8:10" x14ac:dyDescent="0.2">
      <c r="H945" s="62"/>
      <c r="J945" s="62"/>
    </row>
    <row r="946" spans="8:10" x14ac:dyDescent="0.2">
      <c r="H946" s="62"/>
      <c r="J946" s="62"/>
    </row>
    <row r="947" spans="8:10" x14ac:dyDescent="0.2">
      <c r="H947" s="62"/>
      <c r="J947" s="62"/>
    </row>
    <row r="948" spans="8:10" x14ac:dyDescent="0.2">
      <c r="H948" s="62"/>
      <c r="J948" s="62"/>
    </row>
    <row r="949" spans="8:10" x14ac:dyDescent="0.2">
      <c r="H949" s="62"/>
      <c r="J949" s="62"/>
    </row>
    <row r="950" spans="8:10" x14ac:dyDescent="0.2">
      <c r="H950" s="62"/>
      <c r="J950" s="62"/>
    </row>
    <row r="951" spans="8:10" x14ac:dyDescent="0.2">
      <c r="H951" s="62"/>
      <c r="J951" s="62"/>
    </row>
    <row r="952" spans="8:10" x14ac:dyDescent="0.2">
      <c r="H952" s="62"/>
      <c r="J952" s="62"/>
    </row>
    <row r="953" spans="8:10" x14ac:dyDescent="0.2">
      <c r="H953" s="62"/>
      <c r="J953" s="62"/>
    </row>
    <row r="954" spans="8:10" x14ac:dyDescent="0.2">
      <c r="H954" s="62"/>
      <c r="J954" s="62"/>
    </row>
    <row r="955" spans="8:10" x14ac:dyDescent="0.2">
      <c r="H955" s="62"/>
      <c r="J955" s="62"/>
    </row>
    <row r="956" spans="8:10" x14ac:dyDescent="0.2">
      <c r="H956" s="62"/>
      <c r="J956" s="62"/>
    </row>
    <row r="957" spans="8:10" x14ac:dyDescent="0.2">
      <c r="H957" s="62"/>
      <c r="J957" s="62"/>
    </row>
    <row r="958" spans="8:10" x14ac:dyDescent="0.2">
      <c r="H958" s="62"/>
      <c r="J958" s="62"/>
    </row>
    <row r="959" spans="8:10" x14ac:dyDescent="0.2">
      <c r="H959" s="62"/>
      <c r="J959" s="62"/>
    </row>
    <row r="960" spans="8:10" x14ac:dyDescent="0.2">
      <c r="H960" s="62"/>
      <c r="J960" s="62"/>
    </row>
    <row r="961" spans="8:10" x14ac:dyDescent="0.2">
      <c r="H961" s="62"/>
      <c r="J961" s="62"/>
    </row>
    <row r="962" spans="8:10" x14ac:dyDescent="0.2">
      <c r="H962" s="62"/>
      <c r="J962" s="62"/>
    </row>
    <row r="963" spans="8:10" x14ac:dyDescent="0.2">
      <c r="H963" s="62"/>
      <c r="J963" s="62"/>
    </row>
    <row r="964" spans="8:10" x14ac:dyDescent="0.2">
      <c r="H964" s="62"/>
      <c r="J964" s="62"/>
    </row>
    <row r="965" spans="8:10" x14ac:dyDescent="0.2">
      <c r="H965" s="62"/>
      <c r="J965" s="62"/>
    </row>
    <row r="966" spans="8:10" x14ac:dyDescent="0.2">
      <c r="H966" s="62"/>
      <c r="J966" s="62"/>
    </row>
    <row r="967" spans="8:10" x14ac:dyDescent="0.2">
      <c r="H967" s="62"/>
      <c r="J967" s="62"/>
    </row>
    <row r="968" spans="8:10" x14ac:dyDescent="0.2">
      <c r="H968" s="62"/>
      <c r="J968" s="62"/>
    </row>
    <row r="969" spans="8:10" x14ac:dyDescent="0.2">
      <c r="H969" s="62"/>
      <c r="J969" s="62"/>
    </row>
    <row r="970" spans="8:10" x14ac:dyDescent="0.2">
      <c r="H970" s="62"/>
      <c r="J970" s="62"/>
    </row>
    <row r="971" spans="8:10" x14ac:dyDescent="0.2">
      <c r="H971" s="62"/>
      <c r="J971" s="62"/>
    </row>
    <row r="972" spans="8:10" x14ac:dyDescent="0.2">
      <c r="H972" s="62"/>
      <c r="J972" s="62"/>
    </row>
    <row r="973" spans="8:10" x14ac:dyDescent="0.2">
      <c r="H973" s="62"/>
      <c r="J973" s="62"/>
    </row>
    <row r="974" spans="8:10" x14ac:dyDescent="0.2">
      <c r="H974" s="62"/>
      <c r="J974" s="62"/>
    </row>
    <row r="975" spans="8:10" x14ac:dyDescent="0.2">
      <c r="H975" s="62"/>
      <c r="J975" s="62"/>
    </row>
    <row r="976" spans="8:10" x14ac:dyDescent="0.2">
      <c r="H976" s="62"/>
      <c r="J976" s="62"/>
    </row>
    <row r="977" spans="8:10" x14ac:dyDescent="0.2">
      <c r="H977" s="62"/>
      <c r="J977" s="62"/>
    </row>
    <row r="978" spans="8:10" x14ac:dyDescent="0.2">
      <c r="H978" s="62"/>
      <c r="J978" s="62"/>
    </row>
    <row r="979" spans="8:10" x14ac:dyDescent="0.2">
      <c r="H979" s="62"/>
      <c r="J979" s="62"/>
    </row>
    <row r="980" spans="8:10" x14ac:dyDescent="0.2">
      <c r="H980" s="62"/>
      <c r="J980" s="62"/>
    </row>
    <row r="981" spans="8:10" x14ac:dyDescent="0.2">
      <c r="H981" s="62"/>
      <c r="J981" s="62"/>
    </row>
    <row r="982" spans="8:10" x14ac:dyDescent="0.2">
      <c r="H982" s="62"/>
      <c r="J982" s="62"/>
    </row>
    <row r="983" spans="8:10" x14ac:dyDescent="0.2">
      <c r="H983" s="62"/>
      <c r="J983" s="62"/>
    </row>
    <row r="984" spans="8:10" x14ac:dyDescent="0.2">
      <c r="H984" s="62"/>
      <c r="J984" s="62"/>
    </row>
    <row r="985" spans="8:10" x14ac:dyDescent="0.2">
      <c r="H985" s="62"/>
      <c r="J985" s="62"/>
    </row>
    <row r="986" spans="8:10" x14ac:dyDescent="0.2">
      <c r="H986" s="62"/>
      <c r="J986" s="62"/>
    </row>
    <row r="987" spans="8:10" x14ac:dyDescent="0.2">
      <c r="H987" s="62"/>
      <c r="J987" s="62"/>
    </row>
    <row r="988" spans="8:10" x14ac:dyDescent="0.2">
      <c r="H988" s="62"/>
      <c r="J988" s="62"/>
    </row>
    <row r="989" spans="8:10" x14ac:dyDescent="0.2">
      <c r="H989" s="62"/>
      <c r="J989" s="62"/>
    </row>
    <row r="990" spans="8:10" x14ac:dyDescent="0.2">
      <c r="H990" s="62"/>
      <c r="J990" s="62"/>
    </row>
    <row r="991" spans="8:10" x14ac:dyDescent="0.2">
      <c r="H991" s="62"/>
      <c r="J991" s="62"/>
    </row>
    <row r="992" spans="8:10" x14ac:dyDescent="0.2">
      <c r="H992" s="62"/>
      <c r="J992" s="62"/>
    </row>
    <row r="993" spans="8:10" x14ac:dyDescent="0.2">
      <c r="H993" s="62"/>
      <c r="J993" s="62"/>
    </row>
    <row r="994" spans="8:10" x14ac:dyDescent="0.2">
      <c r="H994" s="62"/>
      <c r="J994" s="62"/>
    </row>
    <row r="995" spans="8:10" x14ac:dyDescent="0.2">
      <c r="H995" s="62"/>
      <c r="J995" s="62"/>
    </row>
    <row r="996" spans="8:10" x14ac:dyDescent="0.2">
      <c r="H996" s="62"/>
      <c r="J996" s="62"/>
    </row>
    <row r="997" spans="8:10" x14ac:dyDescent="0.2">
      <c r="H997" s="62"/>
      <c r="J997" s="62"/>
    </row>
    <row r="998" spans="8:10" x14ac:dyDescent="0.2">
      <c r="H998" s="62"/>
      <c r="J998" s="62"/>
    </row>
    <row r="999" spans="8:10" x14ac:dyDescent="0.2">
      <c r="H999" s="62"/>
      <c r="J999" s="62"/>
    </row>
    <row r="1000" spans="8:10" x14ac:dyDescent="0.2">
      <c r="H1000" s="62"/>
      <c r="J1000" s="62"/>
    </row>
    <row r="1001" spans="8:10" x14ac:dyDescent="0.2">
      <c r="H1001" s="62"/>
      <c r="J1001" s="62"/>
    </row>
    <row r="1002" spans="8:10" x14ac:dyDescent="0.2">
      <c r="H1002" s="62"/>
      <c r="J1002" s="62"/>
    </row>
    <row r="1003" spans="8:10" x14ac:dyDescent="0.2">
      <c r="H1003" s="62"/>
      <c r="J1003" s="62"/>
    </row>
    <row r="1004" spans="8:10" x14ac:dyDescent="0.2">
      <c r="H1004" s="62"/>
      <c r="J1004" s="62"/>
    </row>
    <row r="1005" spans="8:10" x14ac:dyDescent="0.2">
      <c r="H1005" s="62"/>
      <c r="J1005" s="62"/>
    </row>
    <row r="1006" spans="8:10" x14ac:dyDescent="0.2">
      <c r="H1006" s="62"/>
      <c r="J1006" s="62"/>
    </row>
    <row r="1007" spans="8:10" x14ac:dyDescent="0.2">
      <c r="H1007" s="62"/>
      <c r="J1007" s="62"/>
    </row>
    <row r="1008" spans="8:10" x14ac:dyDescent="0.2">
      <c r="H1008" s="62"/>
      <c r="J1008" s="62"/>
    </row>
    <row r="1009" spans="8:10" x14ac:dyDescent="0.2">
      <c r="H1009" s="62"/>
      <c r="J1009" s="62"/>
    </row>
    <row r="1010" spans="8:10" x14ac:dyDescent="0.2">
      <c r="H1010" s="62"/>
      <c r="J1010" s="62"/>
    </row>
    <row r="1011" spans="8:10" x14ac:dyDescent="0.2">
      <c r="H1011" s="62"/>
      <c r="J1011" s="62"/>
    </row>
    <row r="1012" spans="8:10" x14ac:dyDescent="0.2">
      <c r="H1012" s="62"/>
      <c r="J1012" s="62"/>
    </row>
    <row r="1013" spans="8:10" x14ac:dyDescent="0.2">
      <c r="H1013" s="62"/>
      <c r="J1013" s="62"/>
    </row>
    <row r="1014" spans="8:10" x14ac:dyDescent="0.2">
      <c r="H1014" s="62"/>
      <c r="J1014" s="62"/>
    </row>
    <row r="1015" spans="8:10" x14ac:dyDescent="0.2">
      <c r="H1015" s="62"/>
      <c r="J1015" s="62"/>
    </row>
    <row r="1016" spans="8:10" x14ac:dyDescent="0.2">
      <c r="H1016" s="62"/>
      <c r="J1016" s="62"/>
    </row>
    <row r="1017" spans="8:10" x14ac:dyDescent="0.2">
      <c r="H1017" s="62"/>
      <c r="J1017" s="62"/>
    </row>
    <row r="1018" spans="8:10" x14ac:dyDescent="0.2">
      <c r="H1018" s="62"/>
      <c r="J1018" s="62"/>
    </row>
    <row r="1019" spans="8:10" x14ac:dyDescent="0.2">
      <c r="H1019" s="62"/>
      <c r="J1019" s="62"/>
    </row>
    <row r="1020" spans="8:10" x14ac:dyDescent="0.2">
      <c r="H1020" s="62"/>
      <c r="J1020" s="62"/>
    </row>
    <row r="1021" spans="8:10" x14ac:dyDescent="0.2">
      <c r="H1021" s="62"/>
      <c r="J1021" s="62"/>
    </row>
    <row r="1022" spans="8:10" x14ac:dyDescent="0.2">
      <c r="H1022" s="62"/>
      <c r="J1022" s="62"/>
    </row>
    <row r="1023" spans="8:10" x14ac:dyDescent="0.2">
      <c r="H1023" s="62"/>
      <c r="J1023" s="62"/>
    </row>
    <row r="1024" spans="8:10" x14ac:dyDescent="0.2">
      <c r="H1024" s="62"/>
      <c r="J1024" s="62"/>
    </row>
    <row r="1025" spans="8:10" x14ac:dyDescent="0.2">
      <c r="H1025" s="62"/>
      <c r="J1025" s="62"/>
    </row>
    <row r="1026" spans="8:10" x14ac:dyDescent="0.2">
      <c r="H1026" s="62"/>
      <c r="J1026" s="62"/>
    </row>
    <row r="1027" spans="8:10" x14ac:dyDescent="0.2">
      <c r="H1027" s="62"/>
      <c r="J1027" s="62"/>
    </row>
    <row r="1028" spans="8:10" x14ac:dyDescent="0.2">
      <c r="H1028" s="62"/>
      <c r="J1028" s="62"/>
    </row>
    <row r="1029" spans="8:10" x14ac:dyDescent="0.2">
      <c r="H1029" s="62"/>
      <c r="J1029" s="62"/>
    </row>
    <row r="1030" spans="8:10" x14ac:dyDescent="0.2">
      <c r="H1030" s="62"/>
      <c r="J1030" s="62"/>
    </row>
    <row r="1031" spans="8:10" x14ac:dyDescent="0.2">
      <c r="H1031" s="62"/>
      <c r="J1031" s="62"/>
    </row>
    <row r="1032" spans="8:10" x14ac:dyDescent="0.2">
      <c r="H1032" s="62"/>
      <c r="J1032" s="62"/>
    </row>
    <row r="1033" spans="8:10" x14ac:dyDescent="0.2">
      <c r="H1033" s="62"/>
      <c r="J1033" s="62"/>
    </row>
    <row r="1034" spans="8:10" x14ac:dyDescent="0.2">
      <c r="H1034" s="62"/>
      <c r="J1034" s="62"/>
    </row>
    <row r="1035" spans="8:10" x14ac:dyDescent="0.2">
      <c r="H1035" s="62"/>
      <c r="J1035" s="62"/>
    </row>
    <row r="1036" spans="8:10" x14ac:dyDescent="0.2">
      <c r="H1036" s="62"/>
      <c r="J1036" s="62"/>
    </row>
    <row r="1037" spans="8:10" x14ac:dyDescent="0.2">
      <c r="H1037" s="62"/>
      <c r="J1037" s="62"/>
    </row>
    <row r="1038" spans="8:10" x14ac:dyDescent="0.2">
      <c r="H1038" s="62"/>
      <c r="J1038" s="62"/>
    </row>
    <row r="1039" spans="8:10" x14ac:dyDescent="0.2">
      <c r="H1039" s="62"/>
      <c r="J1039" s="62"/>
    </row>
    <row r="1040" spans="8:10" x14ac:dyDescent="0.2">
      <c r="H1040" s="62"/>
      <c r="J1040" s="62"/>
    </row>
    <row r="1041" spans="8:10" x14ac:dyDescent="0.2">
      <c r="H1041" s="62"/>
      <c r="J1041" s="62"/>
    </row>
    <row r="1042" spans="8:10" x14ac:dyDescent="0.2">
      <c r="H1042" s="62"/>
      <c r="J1042" s="62"/>
    </row>
    <row r="1043" spans="8:10" x14ac:dyDescent="0.2">
      <c r="H1043" s="62"/>
      <c r="J1043" s="62"/>
    </row>
    <row r="1044" spans="8:10" x14ac:dyDescent="0.2">
      <c r="H1044" s="62"/>
      <c r="J1044" s="62"/>
    </row>
    <row r="1045" spans="8:10" x14ac:dyDescent="0.2">
      <c r="H1045" s="62"/>
      <c r="J1045" s="62"/>
    </row>
    <row r="1046" spans="8:10" x14ac:dyDescent="0.2">
      <c r="H1046" s="62"/>
      <c r="J1046" s="62"/>
    </row>
    <row r="1047" spans="8:10" x14ac:dyDescent="0.2">
      <c r="H1047" s="62"/>
      <c r="J1047" s="62"/>
    </row>
    <row r="1048" spans="8:10" x14ac:dyDescent="0.2">
      <c r="H1048" s="62"/>
      <c r="J1048" s="62"/>
    </row>
    <row r="1049" spans="8:10" x14ac:dyDescent="0.2">
      <c r="H1049" s="62"/>
      <c r="J1049" s="62"/>
    </row>
    <row r="1050" spans="8:10" x14ac:dyDescent="0.2">
      <c r="H1050" s="62"/>
      <c r="J1050" s="62"/>
    </row>
    <row r="1051" spans="8:10" x14ac:dyDescent="0.2">
      <c r="H1051" s="62"/>
      <c r="J1051" s="62"/>
    </row>
    <row r="1052" spans="8:10" x14ac:dyDescent="0.2">
      <c r="H1052" s="62"/>
      <c r="J1052" s="62"/>
    </row>
    <row r="1053" spans="8:10" x14ac:dyDescent="0.2">
      <c r="H1053" s="62"/>
      <c r="J1053" s="62"/>
    </row>
    <row r="1054" spans="8:10" x14ac:dyDescent="0.2">
      <c r="H1054" s="62"/>
      <c r="J1054" s="62"/>
    </row>
    <row r="1055" spans="8:10" x14ac:dyDescent="0.2">
      <c r="H1055" s="62"/>
      <c r="J1055" s="62"/>
    </row>
    <row r="1056" spans="8:10" x14ac:dyDescent="0.2">
      <c r="H1056" s="62"/>
      <c r="J1056" s="62"/>
    </row>
    <row r="1057" spans="8:10" x14ac:dyDescent="0.2">
      <c r="H1057" s="62"/>
      <c r="J1057" s="62"/>
    </row>
    <row r="1058" spans="8:10" x14ac:dyDescent="0.2">
      <c r="H1058" s="62"/>
      <c r="J1058" s="62"/>
    </row>
    <row r="1059" spans="8:10" x14ac:dyDescent="0.2">
      <c r="H1059" s="62"/>
      <c r="J1059" s="62"/>
    </row>
    <row r="1060" spans="8:10" x14ac:dyDescent="0.2">
      <c r="H1060" s="62"/>
      <c r="J1060" s="62"/>
    </row>
    <row r="1061" spans="8:10" x14ac:dyDescent="0.2">
      <c r="H1061" s="62"/>
      <c r="J1061" s="62"/>
    </row>
    <row r="1062" spans="8:10" x14ac:dyDescent="0.2">
      <c r="H1062" s="62"/>
      <c r="J1062" s="62"/>
    </row>
    <row r="1063" spans="8:10" x14ac:dyDescent="0.2">
      <c r="H1063" s="62"/>
      <c r="J1063" s="62"/>
    </row>
    <row r="1064" spans="8:10" x14ac:dyDescent="0.2">
      <c r="H1064" s="62"/>
      <c r="J1064" s="62"/>
    </row>
    <row r="1065" spans="8:10" x14ac:dyDescent="0.2">
      <c r="H1065" s="62"/>
      <c r="J1065" s="62"/>
    </row>
    <row r="1066" spans="8:10" x14ac:dyDescent="0.2">
      <c r="H1066" s="62"/>
      <c r="J1066" s="62"/>
    </row>
    <row r="1067" spans="8:10" x14ac:dyDescent="0.2">
      <c r="H1067" s="62"/>
      <c r="J1067" s="62"/>
    </row>
    <row r="1068" spans="8:10" x14ac:dyDescent="0.2">
      <c r="H1068" s="62"/>
      <c r="J1068" s="62"/>
    </row>
    <row r="1069" spans="8:10" x14ac:dyDescent="0.2">
      <c r="H1069" s="62"/>
      <c r="J1069" s="62"/>
    </row>
    <row r="1070" spans="8:10" x14ac:dyDescent="0.2">
      <c r="H1070" s="62"/>
      <c r="J1070" s="62"/>
    </row>
    <row r="1071" spans="8:10" x14ac:dyDescent="0.2">
      <c r="H1071" s="62"/>
      <c r="J1071" s="62"/>
    </row>
    <row r="1072" spans="8:10" x14ac:dyDescent="0.2">
      <c r="H1072" s="62"/>
      <c r="J1072" s="62"/>
    </row>
    <row r="1073" spans="8:10" x14ac:dyDescent="0.2">
      <c r="H1073" s="62"/>
      <c r="J1073" s="62"/>
    </row>
    <row r="1074" spans="8:10" x14ac:dyDescent="0.2">
      <c r="H1074" s="62"/>
      <c r="J1074" s="62"/>
    </row>
  </sheetData>
  <mergeCells count="27">
    <mergeCell ref="B421:C421"/>
    <mergeCell ref="B437:C437"/>
    <mergeCell ref="B460:C460"/>
    <mergeCell ref="B461:C461"/>
    <mergeCell ref="B465:C465"/>
    <mergeCell ref="B207:C207"/>
    <mergeCell ref="B263:C263"/>
    <mergeCell ref="B266:C266"/>
    <mergeCell ref="B307:C307"/>
    <mergeCell ref="B414:C414"/>
    <mergeCell ref="B499:C499"/>
    <mergeCell ref="B501:C501"/>
    <mergeCell ref="B500:C500"/>
    <mergeCell ref="B493:C493"/>
    <mergeCell ref="B502:C502"/>
    <mergeCell ref="A4:O4"/>
    <mergeCell ref="A1:O2"/>
    <mergeCell ref="B19:C19"/>
    <mergeCell ref="B21:C21"/>
    <mergeCell ref="B37:C37"/>
    <mergeCell ref="B18:C18"/>
    <mergeCell ref="B467:C467"/>
    <mergeCell ref="B491:C491"/>
    <mergeCell ref="B498:C498"/>
    <mergeCell ref="B495:C495"/>
    <mergeCell ref="B496:C496"/>
    <mergeCell ref="B497:C49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44" fitToHeight="44" orientation="landscape" r:id="rId1"/>
  <headerFooter alignWithMargins="0">
    <oddHeader>&amp;R&amp;12Anlage 6 zu GRDrs 1001/2023</oddHeader>
    <oddFooter>&amp;C&amp;9&amp;P von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D28"/>
    </sheetView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</vt:i4>
      </vt:variant>
    </vt:vector>
  </HeadingPairs>
  <TitlesOfParts>
    <vt:vector size="17" baseType="lpstr">
      <vt:lpstr>Investitionen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Investitionen!Druckbereich</vt:lpstr>
      <vt:lpstr>Investitionen!Drucktitel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Stadt Stuttgart</dc:creator>
  <cp:lastModifiedBy>Bieck, Christiane</cp:lastModifiedBy>
  <cp:lastPrinted>2023-10-11T07:57:46Z</cp:lastPrinted>
  <dcterms:created xsi:type="dcterms:W3CDTF">1998-08-21T09:18:57Z</dcterms:created>
  <dcterms:modified xsi:type="dcterms:W3CDTF">2023-10-11T08:10:20Z</dcterms:modified>
</cp:coreProperties>
</file>