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35" windowHeight="6750" activeTab="0"/>
  </bookViews>
  <sheets>
    <sheet name="Komprimierung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<sst xmlns="http://schemas.openxmlformats.org/spreadsheetml/2006/main" count="67" uniqueCount="48">
  <si>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</si>
  <si>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</si>
  <si>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</si>
  <si>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</si>
  <si>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</si>
  <si>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</si>
  <si>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</si>
  <si>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</si>
  <si>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</si>
  <si>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</si>
  <si>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</si>
  <si>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</si>
  <si>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</si>
  <si>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</si>
  <si>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</si>
  <si>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</si>
  <si>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</si>
  <si>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</si>
  <si>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</si>
  <si>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</si>
  <si>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</si>
  <si>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</si>
  <si>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</si>
  <si>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</si>
  <si>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</si>
  <si>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</si>
  <si>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</si>
  <si>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</si>
  <si>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</si>
  <si>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</si>
  <si>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</si>
  <si>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</si>
  <si>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</si>
  <si>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</si>
  <si>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* Verwendung des Gewinns/Verlustes zur Einstellung in die allgemeine Rücklage</t>
  </si>
  <si>
    <t xml:space="preserve">   davon für Abwasserabgabe</t>
  </si>
  <si>
    <t>Planansatz 2023</t>
  </si>
  <si>
    <t>Planansatz 2024</t>
  </si>
  <si>
    <t>Planansatz 2025</t>
  </si>
  <si>
    <t>Summe</t>
  </si>
  <si>
    <t>Erfolgsplan einschließlich Finanzplanung</t>
  </si>
  <si>
    <t>Jahresabschluss 2022</t>
  </si>
  <si>
    <t>Planansatz 2026</t>
  </si>
  <si>
    <t>Planansatz 2027</t>
  </si>
  <si>
    <t>Planansatz 2028</t>
  </si>
  <si>
    <t>Zinsen (kalkulat.);  Zinssatz: 3,0%</t>
  </si>
  <si>
    <t>Erfolgsplan</t>
  </si>
  <si>
    <t>Finanzplanung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</si>
</sst>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0"/>
    <numFmt numFmtId="175" formatCode="0.000%"/>
    <numFmt numFmtId="176" formatCode="#,##0.0"/>
    <numFmt numFmtId="177" formatCode="s\t\a\nd\a\rd"/>
    <numFmt numFmtId="178" formatCode="#,000"/>
    <numFmt numFmtId="179" formatCode="#,##0.0000"/>
    <numFmt numFmtId="180" formatCode="0.000"/>
    <numFmt numFmtId="181" formatCode="#,##0.00000"/>
    <numFmt numFmtId="182" formatCode="#,##0.000000"/>
    <numFmt numFmtId="183" formatCode="0.0"/>
    <numFmt numFmtId="184" formatCode="0.0000"/>
    <numFmt numFmtId="185" formatCode="0.00000"/>
    <numFmt numFmtId="186" formatCode="0.000000"/>
    <numFmt numFmtId="187" formatCode="0.00000000"/>
    <numFmt numFmtId="188" formatCode="0.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2" xfId="0" applyFont="1" applyFill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5" fillId="0" borderId="11" xfId="0" applyFont="1" applyBorder="1" applyAlignment="1">
      <alignment/>
    </xf>
    <xf numFmtId="3" fontId="45" fillId="0" borderId="12" xfId="0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 quotePrefix="1">
      <alignment horizontal="center" vertical="center"/>
    </xf>
    <xf numFmtId="3" fontId="0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 quotePrefix="1">
      <alignment horizontal="center" vertical="center" wrapText="1"/>
    </xf>
    <xf numFmtId="0" fontId="0" fillId="33" borderId="17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3" fontId="45" fillId="0" borderId="19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 vertical="center"/>
    </xf>
    <xf numFmtId="0" fontId="1" fillId="0" borderId="16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3" fontId="45" fillId="0" borderId="20" xfId="0" applyNumberFormat="1" applyFont="1" applyFill="1" applyBorder="1" applyAlignment="1">
      <alignment/>
    </xf>
    <xf numFmtId="3" fontId="45" fillId="0" borderId="14" xfId="0" applyNumberFormat="1" applyFont="1" applyFill="1" applyBorder="1" applyAlignment="1">
      <alignment/>
    </xf>
    <xf numFmtId="3" fontId="45" fillId="0" borderId="17" xfId="0" applyNumberFormat="1" applyFont="1" applyFill="1" applyBorder="1" applyAlignment="1">
      <alignment/>
    </xf>
    <xf numFmtId="3" fontId="46" fillId="0" borderId="12" xfId="0" applyNumberFormat="1" applyFont="1" applyFill="1" applyBorder="1" applyAlignment="1">
      <alignment/>
    </xf>
    <xf numFmtId="3" fontId="46" fillId="0" borderId="20" xfId="0" applyNumberFormat="1" applyFont="1" applyFill="1" applyBorder="1" applyAlignment="1">
      <alignment/>
    </xf>
    <xf numFmtId="3" fontId="47" fillId="0" borderId="12" xfId="0" applyNumberFormat="1" applyFont="1" applyFill="1" applyBorder="1" applyAlignment="1">
      <alignment/>
    </xf>
    <xf numFmtId="3" fontId="47" fillId="0" borderId="20" xfId="0" applyNumberFormat="1" applyFont="1" applyFill="1" applyBorder="1" applyAlignment="1">
      <alignment/>
    </xf>
    <xf numFmtId="3" fontId="48" fillId="0" borderId="21" xfId="0" applyNumberFormat="1" applyFont="1" applyBorder="1" applyAlignment="1">
      <alignment vertical="center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1" fillId="6" borderId="1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 quotePrefix="1">
      <alignment horizontal="center" vertical="center" wrapText="1"/>
    </xf>
    <xf numFmtId="0" fontId="0" fillId="6" borderId="14" xfId="0" applyFont="1" applyFill="1" applyBorder="1" applyAlignment="1">
      <alignment horizontal="center"/>
    </xf>
    <xf numFmtId="3" fontId="0" fillId="6" borderId="16" xfId="0" applyNumberFormat="1" applyFont="1" applyFill="1" applyBorder="1" applyAlignment="1">
      <alignment/>
    </xf>
    <xf numFmtId="3" fontId="2" fillId="6" borderId="16" xfId="0" applyNumberFormat="1" applyFont="1" applyFill="1" applyBorder="1" applyAlignment="1">
      <alignment/>
    </xf>
    <xf numFmtId="3" fontId="0" fillId="6" borderId="12" xfId="0" applyNumberFormat="1" applyFont="1" applyFill="1" applyBorder="1" applyAlignment="1">
      <alignment/>
    </xf>
    <xf numFmtId="3" fontId="45" fillId="6" borderId="12" xfId="0" applyNumberFormat="1" applyFont="1" applyFill="1" applyBorder="1" applyAlignment="1">
      <alignment/>
    </xf>
    <xf numFmtId="3" fontId="0" fillId="6" borderId="14" xfId="0" applyNumberFormat="1" applyFont="1" applyFill="1" applyBorder="1" applyAlignment="1">
      <alignment/>
    </xf>
    <xf numFmtId="3" fontId="45" fillId="6" borderId="14" xfId="0" applyNumberFormat="1" applyFont="1" applyFill="1" applyBorder="1" applyAlignment="1">
      <alignment/>
    </xf>
    <xf numFmtId="3" fontId="2" fillId="6" borderId="12" xfId="0" applyNumberFormat="1" applyFont="1" applyFill="1" applyBorder="1" applyAlignment="1">
      <alignment/>
    </xf>
    <xf numFmtId="3" fontId="1" fillId="6" borderId="21" xfId="0" applyNumberFormat="1" applyFont="1" applyFill="1" applyBorder="1" applyAlignment="1">
      <alignment vertical="center"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4">
      <selection activeCell="H23" sqref="H23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4" width="22.140625" style="0" customWidth="1"/>
    <col min="5" max="6" width="19.00390625" style="0" customWidth="1"/>
    <col min="7" max="7" width="19.140625" style="0" customWidth="1"/>
    <col min="8" max="9" width="19.00390625" style="0" customWidth="1"/>
  </cols>
  <sheetData>
    <row r="1" spans="1:9" ht="15.75">
      <c r="A1" s="29"/>
      <c r="B1" s="69" t="s">
        <v>10</v>
      </c>
      <c r="C1" s="70"/>
      <c r="D1" s="70"/>
      <c r="E1" s="70"/>
      <c r="F1" s="70"/>
      <c r="G1" s="70"/>
      <c r="H1" s="70"/>
      <c r="I1" s="70"/>
    </row>
    <row r="2" spans="1:9" ht="15.75">
      <c r="A2" s="30"/>
      <c r="B2" s="71" t="s">
        <v>40</v>
      </c>
      <c r="C2" s="70"/>
      <c r="D2" s="70"/>
      <c r="E2" s="70"/>
      <c r="F2" s="70"/>
      <c r="G2" s="70"/>
      <c r="H2" s="70"/>
      <c r="I2" s="70"/>
    </row>
    <row r="3" spans="1:7" ht="15">
      <c r="A3" s="8"/>
      <c r="B3" s="7"/>
      <c r="C3" s="7"/>
      <c r="D3" s="7"/>
      <c r="E3" s="7"/>
      <c r="F3" s="14"/>
      <c r="G3" s="7"/>
    </row>
    <row r="5" spans="5:9" ht="12.75">
      <c r="E5" s="72" t="s">
        <v>46</v>
      </c>
      <c r="F5" s="73"/>
      <c r="G5" s="72" t="s">
        <v>47</v>
      </c>
      <c r="H5" s="74"/>
      <c r="I5" s="73"/>
    </row>
    <row r="6" spans="1:9" ht="15" customHeight="1">
      <c r="A6" s="11" t="s">
        <v>11</v>
      </c>
      <c r="B6" s="10" t="s">
        <v>12</v>
      </c>
      <c r="C6" s="27" t="s">
        <v>41</v>
      </c>
      <c r="D6" s="43" t="s">
        <v>36</v>
      </c>
      <c r="E6" s="56" t="s">
        <v>37</v>
      </c>
      <c r="F6" s="56" t="s">
        <v>38</v>
      </c>
      <c r="G6" s="33" t="s">
        <v>42</v>
      </c>
      <c r="H6" s="28" t="s">
        <v>43</v>
      </c>
      <c r="I6" s="37" t="s">
        <v>44</v>
      </c>
    </row>
    <row r="7" spans="1:9" ht="15" customHeight="1">
      <c r="A7" s="12"/>
      <c r="B7" s="13"/>
      <c r="C7" s="26"/>
      <c r="D7" s="44"/>
      <c r="E7" s="57"/>
      <c r="F7" s="57"/>
      <c r="G7" s="34"/>
      <c r="H7" s="25"/>
      <c r="I7" s="38"/>
    </row>
    <row r="8" spans="1:9" ht="13.5" customHeight="1">
      <c r="A8" s="6"/>
      <c r="B8" s="5"/>
      <c r="C8" s="23" t="s">
        <v>7</v>
      </c>
      <c r="D8" s="45" t="s">
        <v>7</v>
      </c>
      <c r="E8" s="58" t="s">
        <v>7</v>
      </c>
      <c r="F8" s="58" t="s">
        <v>7</v>
      </c>
      <c r="G8" s="24" t="s">
        <v>7</v>
      </c>
      <c r="H8" s="24" t="s">
        <v>7</v>
      </c>
      <c r="I8" s="39" t="s">
        <v>7</v>
      </c>
    </row>
    <row r="9" spans="1:9" ht="12.75">
      <c r="A9" s="4"/>
      <c r="B9" s="3"/>
      <c r="C9" s="20"/>
      <c r="D9" s="20"/>
      <c r="E9" s="59"/>
      <c r="F9" s="60"/>
      <c r="G9" s="20"/>
      <c r="H9" s="20"/>
      <c r="I9" s="40"/>
    </row>
    <row r="10" spans="1:9" ht="12.75">
      <c r="A10" s="4" t="s">
        <v>0</v>
      </c>
      <c r="B10" s="3" t="s">
        <v>13</v>
      </c>
      <c r="C10" s="16">
        <v>117193610.1</v>
      </c>
      <c r="D10" s="16">
        <v>122786500</v>
      </c>
      <c r="E10" s="61">
        <v>126283500</v>
      </c>
      <c r="F10" s="62">
        <v>125984500</v>
      </c>
      <c r="G10" s="32">
        <v>127860000</v>
      </c>
      <c r="H10" s="32">
        <v>130160000</v>
      </c>
      <c r="I10" s="46">
        <v>132710000</v>
      </c>
    </row>
    <row r="11" spans="1:9" ht="12.75">
      <c r="A11" s="4" t="s">
        <v>1</v>
      </c>
      <c r="B11" s="3" t="s">
        <v>14</v>
      </c>
      <c r="C11" s="16">
        <v>2790029.33</v>
      </c>
      <c r="D11" s="16">
        <v>2900000</v>
      </c>
      <c r="E11" s="61">
        <v>2800000</v>
      </c>
      <c r="F11" s="61">
        <v>2800000</v>
      </c>
      <c r="G11" s="32">
        <v>2900000</v>
      </c>
      <c r="H11" s="32">
        <v>3000000</v>
      </c>
      <c r="I11" s="46">
        <v>3000000</v>
      </c>
    </row>
    <row r="12" spans="1:9" ht="12.75">
      <c r="A12" s="4" t="s">
        <v>2</v>
      </c>
      <c r="B12" s="3" t="s">
        <v>15</v>
      </c>
      <c r="C12" s="17">
        <v>1810900.57</v>
      </c>
      <c r="D12" s="17">
        <v>600000</v>
      </c>
      <c r="E12" s="63">
        <f>720000+830000</f>
        <v>1550000</v>
      </c>
      <c r="F12" s="64">
        <f>720000+830000</f>
        <v>1550000</v>
      </c>
      <c r="G12" s="47">
        <f>720000+830000</f>
        <v>1550000</v>
      </c>
      <c r="H12" s="47">
        <f>720000+830000</f>
        <v>1550000</v>
      </c>
      <c r="I12" s="48">
        <f>720000+830000</f>
        <v>1550000</v>
      </c>
    </row>
    <row r="13" spans="1:9" ht="12.75">
      <c r="A13" s="4"/>
      <c r="B13" s="31" t="s">
        <v>39</v>
      </c>
      <c r="C13" s="32">
        <f aca="true" t="shared" si="0" ref="C13:I13">SUM(C10:C12)</f>
        <v>121794539.99999999</v>
      </c>
      <c r="D13" s="32">
        <f t="shared" si="0"/>
        <v>126286500</v>
      </c>
      <c r="E13" s="62">
        <f t="shared" si="0"/>
        <v>130633500</v>
      </c>
      <c r="F13" s="62">
        <f t="shared" si="0"/>
        <v>130334500</v>
      </c>
      <c r="G13" s="32">
        <f t="shared" si="0"/>
        <v>132310000</v>
      </c>
      <c r="H13" s="32">
        <f t="shared" si="0"/>
        <v>134710000</v>
      </c>
      <c r="I13" s="41">
        <f t="shared" si="0"/>
        <v>137260000</v>
      </c>
    </row>
    <row r="14" spans="1:9" ht="12.75">
      <c r="A14" s="4"/>
      <c r="B14" s="3"/>
      <c r="C14" s="16"/>
      <c r="D14" s="16"/>
      <c r="E14" s="61"/>
      <c r="F14" s="61"/>
      <c r="G14" s="49"/>
      <c r="H14" s="49"/>
      <c r="I14" s="50"/>
    </row>
    <row r="15" spans="1:9" ht="12.75">
      <c r="A15" s="4" t="s">
        <v>3</v>
      </c>
      <c r="B15" s="3" t="s">
        <v>8</v>
      </c>
      <c r="C15" s="16" t="s">
        <v>5</v>
      </c>
      <c r="D15" s="16"/>
      <c r="E15" s="61" t="s">
        <v>5</v>
      </c>
      <c r="F15" s="61" t="s">
        <v>5</v>
      </c>
      <c r="G15" s="49" t="s">
        <v>5</v>
      </c>
      <c r="H15" s="49" t="s">
        <v>5</v>
      </c>
      <c r="I15" s="50"/>
    </row>
    <row r="16" spans="1:9" ht="12.75">
      <c r="A16" s="4"/>
      <c r="B16" s="3" t="s">
        <v>16</v>
      </c>
      <c r="C16" s="16" t="s">
        <v>5</v>
      </c>
      <c r="D16" s="16"/>
      <c r="E16" s="61" t="s">
        <v>5</v>
      </c>
      <c r="F16" s="61" t="s">
        <v>5</v>
      </c>
      <c r="G16" s="49" t="s">
        <v>5</v>
      </c>
      <c r="H16" s="49" t="s">
        <v>5</v>
      </c>
      <c r="I16" s="50"/>
    </row>
    <row r="17" spans="1:9" ht="12.75">
      <c r="A17" s="4"/>
      <c r="B17" s="3" t="s">
        <v>17</v>
      </c>
      <c r="C17" s="16">
        <v>-17141943.9</v>
      </c>
      <c r="D17" s="16">
        <v>-19409900</v>
      </c>
      <c r="E17" s="61">
        <v>-16797500</v>
      </c>
      <c r="F17" s="61">
        <v>-16797500</v>
      </c>
      <c r="G17" s="32">
        <v>-16800000</v>
      </c>
      <c r="H17" s="32">
        <v>-16850000</v>
      </c>
      <c r="I17" s="46">
        <v>-16850000</v>
      </c>
    </row>
    <row r="18" spans="1:9" ht="12.75">
      <c r="A18" s="4"/>
      <c r="B18" s="3" t="s">
        <v>30</v>
      </c>
      <c r="C18" s="16">
        <v>-14883204.72</v>
      </c>
      <c r="D18" s="16">
        <v>-15157500</v>
      </c>
      <c r="E18" s="61">
        <v>-17386000</v>
      </c>
      <c r="F18" s="61">
        <v>-17386000</v>
      </c>
      <c r="G18" s="32">
        <v>-17500000</v>
      </c>
      <c r="H18" s="32">
        <v>-17550000</v>
      </c>
      <c r="I18" s="46">
        <v>-17600000</v>
      </c>
    </row>
    <row r="19" spans="1:9" ht="12.75">
      <c r="A19" s="4"/>
      <c r="B19" s="15" t="s">
        <v>35</v>
      </c>
      <c r="C19" s="17">
        <v>0</v>
      </c>
      <c r="D19" s="17">
        <v>0</v>
      </c>
      <c r="E19" s="63">
        <v>0</v>
      </c>
      <c r="F19" s="63">
        <v>0</v>
      </c>
      <c r="G19" s="47">
        <v>0</v>
      </c>
      <c r="H19" s="47">
        <v>0</v>
      </c>
      <c r="I19" s="48">
        <v>0</v>
      </c>
    </row>
    <row r="20" spans="1:9" ht="12.75">
      <c r="A20" s="4"/>
      <c r="B20" s="3"/>
      <c r="C20" s="16">
        <f aca="true" t="shared" si="1" ref="C20:I20">SUM(C17:C19)</f>
        <v>-32025148.619999997</v>
      </c>
      <c r="D20" s="16">
        <f>SUM(D17:D19)</f>
        <v>-34567400</v>
      </c>
      <c r="E20" s="61">
        <f t="shared" si="1"/>
        <v>-34183500</v>
      </c>
      <c r="F20" s="61">
        <f t="shared" si="1"/>
        <v>-34183500</v>
      </c>
      <c r="G20" s="32">
        <f t="shared" si="1"/>
        <v>-34300000</v>
      </c>
      <c r="H20" s="32">
        <f t="shared" si="1"/>
        <v>-34400000</v>
      </c>
      <c r="I20" s="41">
        <f t="shared" si="1"/>
        <v>-34450000</v>
      </c>
    </row>
    <row r="21" spans="1:9" ht="12.75">
      <c r="A21" s="4" t="s">
        <v>18</v>
      </c>
      <c r="B21" s="3" t="s">
        <v>19</v>
      </c>
      <c r="C21" s="16"/>
      <c r="D21" s="16"/>
      <c r="E21" s="61"/>
      <c r="F21" s="61"/>
      <c r="G21" s="49"/>
      <c r="H21" s="49"/>
      <c r="I21" s="50"/>
    </row>
    <row r="22" spans="1:9" ht="12.75">
      <c r="A22" s="4"/>
      <c r="B22" s="3" t="s">
        <v>20</v>
      </c>
      <c r="C22" s="16">
        <v>-18716396.18</v>
      </c>
      <c r="D22" s="16">
        <v>-19030000</v>
      </c>
      <c r="E22" s="61">
        <v>-20925000</v>
      </c>
      <c r="F22" s="61">
        <v>-21710000</v>
      </c>
      <c r="G22" s="32">
        <v>-22000000</v>
      </c>
      <c r="H22" s="32">
        <v>-22350000</v>
      </c>
      <c r="I22" s="46">
        <v>-22700000</v>
      </c>
    </row>
    <row r="23" spans="1:9" ht="12.75">
      <c r="A23" s="4"/>
      <c r="B23" s="3" t="s">
        <v>21</v>
      </c>
      <c r="C23" s="16" t="s">
        <v>5</v>
      </c>
      <c r="D23" s="16" t="s">
        <v>5</v>
      </c>
      <c r="E23" s="61" t="s">
        <v>5</v>
      </c>
      <c r="F23" s="61" t="s">
        <v>5</v>
      </c>
      <c r="G23" s="32"/>
      <c r="H23" s="32"/>
      <c r="I23" s="46"/>
    </row>
    <row r="24" spans="1:9" ht="12.75">
      <c r="A24" s="4"/>
      <c r="B24" s="3" t="s">
        <v>22</v>
      </c>
      <c r="C24" s="17">
        <v>-6454396.79</v>
      </c>
      <c r="D24" s="17">
        <v>-5640000</v>
      </c>
      <c r="E24" s="63">
        <f>-6075000-830000</f>
        <v>-6905000</v>
      </c>
      <c r="F24" s="63">
        <f>-6290000-830000</f>
        <v>-7120000</v>
      </c>
      <c r="G24" s="47">
        <f>-6500000-830000</f>
        <v>-7330000</v>
      </c>
      <c r="H24" s="47">
        <f>-6650000-830000</f>
        <v>-7480000</v>
      </c>
      <c r="I24" s="48">
        <f>-6800000-830000</f>
        <v>-7630000</v>
      </c>
    </row>
    <row r="25" spans="1:9" ht="12.75">
      <c r="A25" s="4"/>
      <c r="B25" s="3"/>
      <c r="C25" s="16">
        <f aca="true" t="shared" si="2" ref="C25:I25">SUM(C22:C24)</f>
        <v>-25170792.97</v>
      </c>
      <c r="D25" s="16">
        <f>SUM(D22:D24)</f>
        <v>-24670000</v>
      </c>
      <c r="E25" s="61">
        <f t="shared" si="2"/>
        <v>-27830000</v>
      </c>
      <c r="F25" s="61">
        <f t="shared" si="2"/>
        <v>-28830000</v>
      </c>
      <c r="G25" s="32">
        <f t="shared" si="2"/>
        <v>-29330000</v>
      </c>
      <c r="H25" s="32">
        <f t="shared" si="2"/>
        <v>-29830000</v>
      </c>
      <c r="I25" s="41">
        <f t="shared" si="2"/>
        <v>-30330000</v>
      </c>
    </row>
    <row r="26" spans="1:9" ht="12.75">
      <c r="A26" s="4"/>
      <c r="B26" s="3"/>
      <c r="C26" s="16"/>
      <c r="D26" s="16"/>
      <c r="E26" s="61"/>
      <c r="F26" s="61"/>
      <c r="G26" s="49"/>
      <c r="H26" s="49"/>
      <c r="I26" s="50"/>
    </row>
    <row r="27" spans="1:9" ht="12.75">
      <c r="A27" s="4" t="s">
        <v>4</v>
      </c>
      <c r="B27" s="3" t="s">
        <v>6</v>
      </c>
      <c r="C27" s="16">
        <v>-36434069.85</v>
      </c>
      <c r="D27" s="16">
        <v>-37000000</v>
      </c>
      <c r="E27" s="61">
        <v>-36500000</v>
      </c>
      <c r="F27" s="61">
        <v>-36500000</v>
      </c>
      <c r="G27" s="32">
        <v>-37000000</v>
      </c>
      <c r="H27" s="32">
        <v>-37500000</v>
      </c>
      <c r="I27" s="46">
        <v>-38000000</v>
      </c>
    </row>
    <row r="28" spans="1:9" ht="12.75">
      <c r="A28" s="4"/>
      <c r="B28" s="3"/>
      <c r="C28" s="16"/>
      <c r="D28" s="16"/>
      <c r="E28" s="61"/>
      <c r="F28" s="61"/>
      <c r="G28" s="49"/>
      <c r="H28" s="49"/>
      <c r="I28" s="50"/>
    </row>
    <row r="29" spans="1:9" ht="12.75">
      <c r="A29" s="4" t="s">
        <v>23</v>
      </c>
      <c r="B29" s="3" t="s">
        <v>24</v>
      </c>
      <c r="C29" s="16">
        <v>-12759953.84</v>
      </c>
      <c r="D29" s="16">
        <v>-12266100</v>
      </c>
      <c r="E29" s="61">
        <v>-13731000</v>
      </c>
      <c r="F29" s="61">
        <v>-13941000</v>
      </c>
      <c r="G29" s="32">
        <v>-14000000</v>
      </c>
      <c r="H29" s="32">
        <v>-14100000</v>
      </c>
      <c r="I29" s="46">
        <v>-14200000</v>
      </c>
    </row>
    <row r="30" spans="1:9" ht="12.75">
      <c r="A30" s="4"/>
      <c r="B30" s="3"/>
      <c r="C30" s="16"/>
      <c r="D30" s="16"/>
      <c r="E30" s="61"/>
      <c r="F30" s="61"/>
      <c r="G30" s="49"/>
      <c r="H30" s="49"/>
      <c r="I30" s="50"/>
    </row>
    <row r="31" spans="1:9" ht="12.75">
      <c r="A31" s="4" t="s">
        <v>25</v>
      </c>
      <c r="B31" s="3" t="s">
        <v>31</v>
      </c>
      <c r="C31" s="16">
        <v>-15617649.61</v>
      </c>
      <c r="D31" s="16">
        <v>-15700000</v>
      </c>
      <c r="E31" s="61">
        <v>-16000000</v>
      </c>
      <c r="F31" s="61">
        <v>-16600000</v>
      </c>
      <c r="G31" s="32">
        <v>-17600000</v>
      </c>
      <c r="H31" s="32">
        <v>-18800000</v>
      </c>
      <c r="I31" s="46">
        <v>-20200000</v>
      </c>
    </row>
    <row r="32" spans="1:9" ht="12.75">
      <c r="A32" s="4"/>
      <c r="B32" s="18" t="s">
        <v>45</v>
      </c>
      <c r="C32" s="19">
        <v>-16838000</v>
      </c>
      <c r="D32" s="19">
        <v>-17700000</v>
      </c>
      <c r="E32" s="65">
        <v>-16800000</v>
      </c>
      <c r="F32" s="65">
        <v>-16800000</v>
      </c>
      <c r="G32" s="51">
        <v>-17600000</v>
      </c>
      <c r="H32" s="51">
        <v>-18800000</v>
      </c>
      <c r="I32" s="52">
        <v>-20200000</v>
      </c>
    </row>
    <row r="33" spans="1:9" ht="12.75">
      <c r="A33" s="4"/>
      <c r="B33" s="15"/>
      <c r="C33" s="16"/>
      <c r="D33" s="16"/>
      <c r="E33" s="61"/>
      <c r="F33" s="61"/>
      <c r="G33" s="49"/>
      <c r="H33" s="49"/>
      <c r="I33" s="50"/>
    </row>
    <row r="34" spans="1:9" ht="12.75">
      <c r="A34" s="4"/>
      <c r="B34" s="15"/>
      <c r="C34" s="16"/>
      <c r="D34" s="16"/>
      <c r="E34" s="61"/>
      <c r="F34" s="61"/>
      <c r="G34" s="49"/>
      <c r="H34" s="49"/>
      <c r="I34" s="50"/>
    </row>
    <row r="35" spans="1:9" ht="12.75" customHeight="1">
      <c r="A35" s="4" t="s">
        <v>26</v>
      </c>
      <c r="B35" s="3" t="s">
        <v>9</v>
      </c>
      <c r="C35" s="16">
        <v>-76064.64</v>
      </c>
      <c r="D35" s="16">
        <v>-83000</v>
      </c>
      <c r="E35" s="61">
        <v>-80000</v>
      </c>
      <c r="F35" s="61">
        <v>-80000</v>
      </c>
      <c r="G35" s="32">
        <v>-80000</v>
      </c>
      <c r="H35" s="32">
        <v>-80000</v>
      </c>
      <c r="I35" s="46">
        <v>-80000</v>
      </c>
    </row>
    <row r="36" spans="1:9" ht="12.75" customHeight="1">
      <c r="A36" s="4"/>
      <c r="B36" s="3"/>
      <c r="C36" s="35"/>
      <c r="D36" s="35"/>
      <c r="E36" s="61"/>
      <c r="F36" s="61"/>
      <c r="G36" s="49"/>
      <c r="H36" s="49"/>
      <c r="I36" s="50"/>
    </row>
    <row r="37" spans="1:9" ht="17.25" customHeight="1">
      <c r="A37" s="36" t="s">
        <v>27</v>
      </c>
      <c r="B37" s="2" t="s">
        <v>32</v>
      </c>
      <c r="C37" s="42">
        <f aca="true" t="shared" si="3" ref="C37:I37">C13+C20+C25+C27+C29+C31+C35</f>
        <v>-289139.53000000434</v>
      </c>
      <c r="D37" s="42">
        <f t="shared" si="3"/>
        <v>2000000</v>
      </c>
      <c r="E37" s="66">
        <f t="shared" si="3"/>
        <v>2309000</v>
      </c>
      <c r="F37" s="66">
        <f t="shared" si="3"/>
        <v>200000</v>
      </c>
      <c r="G37" s="53">
        <f t="shared" si="3"/>
        <v>0</v>
      </c>
      <c r="H37" s="53">
        <f t="shared" si="3"/>
        <v>0</v>
      </c>
      <c r="I37" s="53">
        <f t="shared" si="3"/>
        <v>0</v>
      </c>
    </row>
    <row r="38" spans="3:9" ht="7.5" customHeight="1">
      <c r="C38" s="21"/>
      <c r="D38" s="21"/>
      <c r="E38" s="67"/>
      <c r="F38" s="67"/>
      <c r="G38" s="54"/>
      <c r="H38" s="54"/>
      <c r="I38" s="54"/>
    </row>
    <row r="39" spans="1:9" ht="14.25">
      <c r="A39" s="1"/>
      <c r="B39" t="s">
        <v>28</v>
      </c>
      <c r="C39" s="22">
        <f aca="true" t="shared" si="4" ref="C39:I39">C13</f>
        <v>121794539.99999999</v>
      </c>
      <c r="D39" s="22">
        <f>D13</f>
        <v>126286500</v>
      </c>
      <c r="E39" s="68">
        <f t="shared" si="4"/>
        <v>130633500</v>
      </c>
      <c r="F39" s="68">
        <f t="shared" si="4"/>
        <v>130334500</v>
      </c>
      <c r="G39" s="55">
        <f t="shared" si="4"/>
        <v>132310000</v>
      </c>
      <c r="H39" s="55">
        <f t="shared" si="4"/>
        <v>134710000</v>
      </c>
      <c r="I39" s="55">
        <f t="shared" si="4"/>
        <v>137260000</v>
      </c>
    </row>
    <row r="40" spans="1:9" ht="14.25">
      <c r="A40" s="1"/>
      <c r="B40" t="s">
        <v>29</v>
      </c>
      <c r="C40" s="22">
        <f aca="true" t="shared" si="5" ref="C40:I40">C20+C25+C27+C29+C31+C35</f>
        <v>-122083679.53</v>
      </c>
      <c r="D40" s="22">
        <f>D20+D25+D27+D29+D31+D35</f>
        <v>-124286500</v>
      </c>
      <c r="E40" s="68">
        <f t="shared" si="5"/>
        <v>-128324500</v>
      </c>
      <c r="F40" s="68">
        <f t="shared" si="5"/>
        <v>-130134500</v>
      </c>
      <c r="G40" s="55">
        <f t="shared" si="5"/>
        <v>-132310000</v>
      </c>
      <c r="H40" s="55">
        <f t="shared" si="5"/>
        <v>-134710000</v>
      </c>
      <c r="I40" s="55">
        <f t="shared" si="5"/>
        <v>-137260000</v>
      </c>
    </row>
    <row r="41" spans="1:2" ht="14.25">
      <c r="A41" s="1"/>
      <c r="B41" s="9"/>
    </row>
    <row r="42" ht="12.75">
      <c r="B42" s="9" t="s">
        <v>34</v>
      </c>
    </row>
    <row r="43" ht="12.75">
      <c r="B43" t="s">
        <v>33</v>
      </c>
    </row>
  </sheetData>
  <sheetProtection/>
  <mergeCells count="4">
    <mergeCell ref="B1:I1"/>
    <mergeCell ref="B2:I2"/>
    <mergeCell ref="E5:F5"/>
    <mergeCell ref="G5:I5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9" r:id="rId3"/>
  <headerFooter alignWithMargins="0">
    <oddHeader>&amp;RAnlage 3a zur GRDrs 1001/2023</oddHeader>
  </headerFooter>
  <legacyDrawing r:id="rId2"/>
  <oleObjects>
    <oleObject progId="MSPhotoEd.3" shapeId="47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Bieck, Christiane</cp:lastModifiedBy>
  <cp:lastPrinted>2023-09-21T09:16:12Z</cp:lastPrinted>
  <dcterms:created xsi:type="dcterms:W3CDTF">2003-10-06T06:25:44Z</dcterms:created>
  <dcterms:modified xsi:type="dcterms:W3CDTF">2023-09-21T09:16:22Z</dcterms:modified>
  <cp:category/>
  <cp:version/>
  <cp:contentType/>
  <cp:contentStatus/>
</cp:coreProperties>
</file>