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Aktuelle Vorlage Anlage 1" sheetId="1" r:id="rId1"/>
  </sheets>
  <definedNames>
    <definedName name="_xlnm.Print_Area" localSheetId="0">'Aktuelle Vorlage Anlage 1'!$A$1:$O$31</definedName>
    <definedName name="_xlnm.Print_Titles" localSheetId="0">'Aktuelle Vorlage Anlage 1'!$1:$5</definedName>
  </definedNames>
  <calcPr fullCalcOnLoad="1"/>
</workbook>
</file>

<file path=xl/sharedStrings.xml><?xml version="1.0" encoding="utf-8"?>
<sst xmlns="http://schemas.openxmlformats.org/spreadsheetml/2006/main" count="158" uniqueCount="127">
  <si>
    <t>Bearbeiter</t>
  </si>
  <si>
    <t>Projekt-nr.</t>
  </si>
  <si>
    <t>Jahr der Fertig-stellung</t>
  </si>
  <si>
    <t>Summe Kostenfest-stellung in €</t>
  </si>
  <si>
    <t>genehmigte Gesamtkosten in €</t>
  </si>
  <si>
    <t>Projektbezeichnung und Kurzbeschreibung</t>
  </si>
  <si>
    <t>Abteilung HBA</t>
  </si>
  <si>
    <t>in €</t>
  </si>
  <si>
    <t>in %</t>
  </si>
  <si>
    <t>genehmigte Gesamtkosten ohne Prognose</t>
  </si>
  <si>
    <t>Baubeschluss-gremium, GRDrs.</t>
  </si>
  <si>
    <t>Unterschreitung (-) bzw. Überschreitung ohne Prognose</t>
  </si>
  <si>
    <t xml:space="preserve"> Unterschreitung (-) bzw. Überschreitung</t>
  </si>
  <si>
    <t>Begründung für Unterschreitung bzw. Überschreitung &gt; 5% und sonstige Bemerkungen</t>
  </si>
  <si>
    <t>Zusammenstellung der Kostenfeststellungen 2000 bis 2003</t>
  </si>
  <si>
    <t>03170101</t>
  </si>
  <si>
    <t>65-10.5</t>
  </si>
  <si>
    <t>Frau App</t>
  </si>
  <si>
    <t>VA 77/1999</t>
  </si>
  <si>
    <t>Österfeldschule, Katzenbachstr. 27, 2. BA: Sanierung der haustechnischen Gewerke</t>
  </si>
  <si>
    <t>Bezirksrathaus Untertürkheim,   Neubau Großglocknerstr. 26, und Umbau  Großglocknerstr. 24</t>
  </si>
  <si>
    <t>65-3</t>
  </si>
  <si>
    <t>Herr Christmann</t>
  </si>
  <si>
    <t>GR 479/1998</t>
  </si>
  <si>
    <t>Aufgrund günstiger Ausschreibungsergebnisse konnten die Kosten gegenüber dem  Baubeschluss unterschritten werden. Die Prognose für Baupreissteigerungen in Höhe von 20.451,67 € musste nicht in Anspruch genommen werden.</t>
  </si>
  <si>
    <t>nachrichtlich:</t>
  </si>
  <si>
    <t>00532002</t>
  </si>
  <si>
    <t>Neubau der Chirurgischen Klinik, Klinikum Stuttgart, Krankenhaus Bad Cannstatt</t>
  </si>
  <si>
    <t>65-5</t>
  </si>
  <si>
    <t>Herr Höfer</t>
  </si>
  <si>
    <t>GR 87/1999</t>
  </si>
  <si>
    <t xml:space="preserve">Die genehmigten Gesamtbaukosten wurden geringfügig unterschritten. </t>
  </si>
  <si>
    <t>01490101</t>
  </si>
  <si>
    <t>Neubau Schulraumerweiterung Grund- und Hauptschule Münster (Elise-von-König-Schule)</t>
  </si>
  <si>
    <t>65-4</t>
  </si>
  <si>
    <t>Frau Kuhnle</t>
  </si>
  <si>
    <t>VA 292/2002</t>
  </si>
  <si>
    <t>06250101</t>
  </si>
  <si>
    <t>Techniksanierung Turn- und Versammlungshalle Mühlhausen</t>
  </si>
  <si>
    <t>Herr Fussenegger</t>
  </si>
  <si>
    <t>VA 231/2002</t>
  </si>
  <si>
    <t>Aufgrund günstiger Ausschreibungsergebnisse und einer im Bauverlauf optimierten Trassenführung bei den Elektroinstallationen konnten die Kosten gegenüber dem  Baubeschluss unterschritten werden.</t>
  </si>
  <si>
    <t>03430401</t>
  </si>
  <si>
    <t>Techniksanierung Turn- und Versammlungshalle Wangen</t>
  </si>
  <si>
    <t>65-10.2</t>
  </si>
  <si>
    <t>Herr Engler</t>
  </si>
  <si>
    <t>VA 167/2002</t>
  </si>
  <si>
    <t>04890101</t>
  </si>
  <si>
    <t>Techniksanierung und Anbau Aufzug Turn- und Versammlungshalle Weilimdorf</t>
  </si>
  <si>
    <t>65-10.4</t>
  </si>
  <si>
    <t>Frau Becker</t>
  </si>
  <si>
    <t>VA 399/2002</t>
  </si>
  <si>
    <t>Anlage Nr.</t>
  </si>
  <si>
    <t>03440101</t>
  </si>
  <si>
    <t>Techniksanierung Filderschule, Altbau mit Turnhalle</t>
  </si>
  <si>
    <t>65-10.1</t>
  </si>
  <si>
    <t>Frau Pfeufer</t>
  </si>
  <si>
    <t>GR 268/2001</t>
  </si>
  <si>
    <t>03230001</t>
  </si>
  <si>
    <t>65-6</t>
  </si>
  <si>
    <t>Frau Graham</t>
  </si>
  <si>
    <t>GR 275/2002</t>
  </si>
  <si>
    <t>01500102</t>
  </si>
  <si>
    <t>Sanierung der Heizungsanlage, Schulgebäude Königin-Katharina-Stift</t>
  </si>
  <si>
    <t>Herr Plasa</t>
  </si>
  <si>
    <t>VA 174/2003</t>
  </si>
  <si>
    <t xml:space="preserve">Die genehmigten Gesamtbaukosten wurden aufgrund günstiger Ausschreibungsergebnisse unterschritten. </t>
  </si>
  <si>
    <t>02680201</t>
  </si>
  <si>
    <t>Sanierung der Turnhalle Martin-Luther-Schule</t>
  </si>
  <si>
    <t>VA 395/2000</t>
  </si>
  <si>
    <t>14400101</t>
  </si>
  <si>
    <t>Frau Kohler</t>
  </si>
  <si>
    <t>VA 616/2002</t>
  </si>
  <si>
    <t>Durch die Beauftragung eines Nebenangebots konnte die Auftragssumme gegenüber den dem Baubeschluss zu Grunde liegenden Kosten reduziert werden. Die Prognose für Baupreissteigerungen in Höhe von 62.000 € musste deshalb nicht in Anspruch genommen werden.</t>
  </si>
  <si>
    <t>01690101</t>
  </si>
  <si>
    <t>Neubau Kindertagheim Weilimdorf, Hausen II, Beim Fasanengarten 43</t>
  </si>
  <si>
    <t>VA 35/2000</t>
  </si>
  <si>
    <t>00890001</t>
  </si>
  <si>
    <t>Die genehmigten Gesamtbaukosten wurden geringfügig überschritten.</t>
  </si>
  <si>
    <t>00190001</t>
  </si>
  <si>
    <t>Schulraumerweiterung für das Lindenschulzentrum</t>
  </si>
  <si>
    <t>Herr Knack</t>
  </si>
  <si>
    <t>GR 255/1999</t>
  </si>
  <si>
    <t>02190101</t>
  </si>
  <si>
    <t>Neubau Tageseinrichtung für Kinder Am Klingenbach, Schönbühlstr. 100</t>
  </si>
  <si>
    <t>Herr Hofmann</t>
  </si>
  <si>
    <t>VA 460/1999</t>
  </si>
  <si>
    <t>05870101</t>
  </si>
  <si>
    <t>06450102</t>
  </si>
  <si>
    <t>Umbau und Modernisierung Tageseinrichtung für Kinder Zuffenhausen Colmarerstr. 35</t>
  </si>
  <si>
    <t>642/2000</t>
  </si>
  <si>
    <t>00510006</t>
  </si>
  <si>
    <t>Modernisierung 2.BA Gottlieb-Daimler-Stadion Mercedesstr. 87</t>
  </si>
  <si>
    <t>Herr Kullak</t>
  </si>
  <si>
    <t>02660101</t>
  </si>
  <si>
    <t>Ersatz-Neubau JohannesKepler-Sporthalle Johannes-Kepler-Gymnasium Wilhelmstr. 30 (Ca)</t>
  </si>
  <si>
    <t>Herr Knierriem</t>
  </si>
  <si>
    <t>GR 232/1999</t>
  </si>
  <si>
    <t>GR 75/2003</t>
  </si>
  <si>
    <t>05820301</t>
  </si>
  <si>
    <t>Fr. Graham</t>
  </si>
  <si>
    <t>GR 452/1999</t>
  </si>
  <si>
    <t>02410103</t>
  </si>
  <si>
    <t>Fortführung SanierungTageseinrichtung für Kinder Stgt.-Ost Wilhelm-Camerer-Str 23</t>
  </si>
  <si>
    <t>GR 4/2002</t>
  </si>
  <si>
    <t>05210101</t>
  </si>
  <si>
    <t>GR 1039/2001</t>
  </si>
  <si>
    <t>08570101</t>
  </si>
  <si>
    <t>Hr.Hofmann</t>
  </si>
  <si>
    <t>GR 75/2002</t>
  </si>
  <si>
    <t>Umbau und Modernisierung Kita Zuffenhausen Cheruskerstr. 6</t>
  </si>
  <si>
    <t xml:space="preserve">Die genehmigten Gesamtbaukosten wurden aufgrund günstiger Ausschreibungsergebnisse insbesondere bei der Rohbauausschreibung unterschritten. </t>
  </si>
  <si>
    <t>Hr. Hofmann</t>
  </si>
  <si>
    <t>Die genehmigten Gesamtbaukosten wurden geringfügig unterschritten.</t>
  </si>
  <si>
    <t>Die Kostenunterschreitung  ist darauf zurückzuführen, dass die städtischen  Verwaltungskosten nicht über das Projekt abgebucht werden konnten ( Fördermittel des Landes).</t>
  </si>
  <si>
    <t>GR 449/2001</t>
  </si>
  <si>
    <t>Die genehmigten Gesamtbaukosten wurden unterschritten, da die Bausubstanz des Daches besser war als ursprünglich angenommen. Dadurch konnte die Dachdeckung belassen werden. Die Prognose für Baupreissteigerungen in Höhe von 35.790,43 € musste nicht in Ansp</t>
  </si>
  <si>
    <t>Aufgrund günstiger Ausschreibungsergebnisse sowie durch ein geändertes Technikkonzept konnten die Kosten gegenüber dem  Baubeschluss deutlich unterschritten werden. Die Prognose für Baupreissteigerungen in Höhe von 58.940 € musste nicht in Anspruch genomm</t>
  </si>
  <si>
    <t>Aufgrund günstiger Ausschreibungsergebnisse wegen der schlechten Auftragslage während der Bauzeit  konnten die Kosten gegenüber dem  Baubeschluss unterschritten werden. Außerdem sind prognostizierte Mehraufwendungen für erschwerte Erschließung nicht angef</t>
  </si>
  <si>
    <t>Aufgrund günstiger Ausschreibungsergebnisse konnten die Kosten gegenüber dem  Baubeschluss unterschritten werden. Die Prognose für Baupreissteigerungen in Höhe von 40903,35 € musste nicht in Anspruch genommen werden.</t>
  </si>
  <si>
    <t xml:space="preserve">Anlage 1   zur Gemeinderatsdrucksache Nr.   212 / 2011  </t>
  </si>
  <si>
    <t>Abriss und Neubau Jugendhaus Hausen mit ASD und Erziehungshilfe Hausenring 93</t>
  </si>
  <si>
    <t>Neubau Tageseinrichtung für Kinder Lauchäcker (Vaihingen),                  Meluner Str. 41</t>
  </si>
  <si>
    <t>Umbau Gebäude Gutshof-Areal Burgholzhof (Treuhandkonto LEG)</t>
  </si>
  <si>
    <t>Neubau Tageseinrichtung für Kinder(Grenadierkaserne) (Treuhandkonto WSE Wüstenrot) Dr.Herbert-Czaja-Weg 10</t>
  </si>
  <si>
    <t>Die genehmigten Gesamtbaukosten wurden eingehalten</t>
  </si>
  <si>
    <t>Abriss und Neubau Haus der R.Schmid und H. Schmid Stiftung Mehrgenerationenzentrum West Ludwigstr. 41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</si>
</sst>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#,##0.00\ &quot;€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0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/>
    </xf>
    <xf numFmtId="169" fontId="0" fillId="0" borderId="0" xfId="0" applyNumberForma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textRotation="90" wrapText="1"/>
    </xf>
    <xf numFmtId="1" fontId="1" fillId="0" borderId="19" xfId="0" applyNumberFormat="1" applyFont="1" applyBorder="1" applyAlignment="1">
      <alignment horizontal="center" vertic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75" zoomScaleNormal="90" zoomScaleSheetLayoutView="75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11.421875" defaultRowHeight="12.75"/>
  <cols>
    <col min="1" max="1" width="4.7109375" style="4" customWidth="1"/>
    <col min="2" max="2" width="9.7109375" style="2" customWidth="1"/>
    <col min="3" max="3" width="10.00390625" style="1" customWidth="1"/>
    <col min="4" max="4" width="31.28125" style="0" customWidth="1"/>
    <col min="5" max="5" width="10.421875" style="3" customWidth="1"/>
    <col min="6" max="6" width="18.28125" style="0" customWidth="1"/>
    <col min="7" max="7" width="14.8515625" style="0" customWidth="1"/>
    <col min="8" max="9" width="13.7109375" style="0" customWidth="1"/>
    <col min="10" max="10" width="15.421875" style="0" customWidth="1"/>
    <col min="11" max="11" width="12.7109375" style="5" customWidth="1"/>
    <col min="12" max="12" width="9.7109375" style="5" customWidth="1"/>
    <col min="13" max="13" width="12.7109375" style="5" customWidth="1"/>
    <col min="14" max="14" width="9.7109375" style="5" customWidth="1"/>
    <col min="15" max="15" width="60.7109375" style="0" customWidth="1"/>
    <col min="16" max="16" width="11.7109375" style="8" bestFit="1" customWidth="1"/>
  </cols>
  <sheetData>
    <row r="1" spans="12:15" ht="20.25" customHeight="1">
      <c r="L1" s="35"/>
      <c r="M1" s="35"/>
      <c r="N1" s="35"/>
      <c r="O1" s="55" t="s">
        <v>120</v>
      </c>
    </row>
    <row r="2" spans="7:8" ht="43.5" customHeight="1">
      <c r="G2" s="36" t="s">
        <v>14</v>
      </c>
      <c r="H2" s="28"/>
    </row>
    <row r="3" ht="18" customHeight="1"/>
    <row r="4" spans="1:15" ht="48" customHeight="1">
      <c r="A4" s="62" t="s">
        <v>52</v>
      </c>
      <c r="B4" s="58" t="s">
        <v>2</v>
      </c>
      <c r="C4" s="58" t="s">
        <v>1</v>
      </c>
      <c r="D4" s="56" t="s">
        <v>5</v>
      </c>
      <c r="E4" s="58" t="s">
        <v>6</v>
      </c>
      <c r="F4" s="56" t="s">
        <v>0</v>
      </c>
      <c r="G4" s="58" t="s">
        <v>10</v>
      </c>
      <c r="H4" s="56" t="s">
        <v>4</v>
      </c>
      <c r="I4" s="58" t="s">
        <v>9</v>
      </c>
      <c r="J4" s="58" t="s">
        <v>3</v>
      </c>
      <c r="K4" s="60" t="s">
        <v>12</v>
      </c>
      <c r="L4" s="61"/>
      <c r="M4" s="60" t="s">
        <v>11</v>
      </c>
      <c r="N4" s="61"/>
      <c r="O4" s="56" t="s">
        <v>13</v>
      </c>
    </row>
    <row r="5" spans="1:15" ht="19.5" customHeight="1" thickBot="1">
      <c r="A5" s="63"/>
      <c r="B5" s="59"/>
      <c r="C5" s="59"/>
      <c r="D5" s="57"/>
      <c r="E5" s="59"/>
      <c r="F5" s="57"/>
      <c r="G5" s="59"/>
      <c r="H5" s="57"/>
      <c r="I5" s="59"/>
      <c r="J5" s="59"/>
      <c r="K5" s="15" t="s">
        <v>7</v>
      </c>
      <c r="L5" s="16" t="s">
        <v>8</v>
      </c>
      <c r="M5" s="15" t="s">
        <v>7</v>
      </c>
      <c r="N5" s="16" t="s">
        <v>8</v>
      </c>
      <c r="O5" s="57"/>
    </row>
    <row r="6" spans="1:16" s="2" customFormat="1" ht="79.5" customHeight="1">
      <c r="A6" s="38">
        <v>2</v>
      </c>
      <c r="B6" s="21">
        <v>2000</v>
      </c>
      <c r="C6" s="22" t="s">
        <v>15</v>
      </c>
      <c r="D6" s="21" t="s">
        <v>19</v>
      </c>
      <c r="E6" s="21" t="s">
        <v>16</v>
      </c>
      <c r="F6" s="21" t="s">
        <v>17</v>
      </c>
      <c r="G6" s="22" t="s">
        <v>18</v>
      </c>
      <c r="H6" s="30">
        <f>2370000/1.95583</f>
        <v>1211761.758435038</v>
      </c>
      <c r="I6" s="30">
        <f>2330000/1.95583</f>
        <v>1191310.0831871892</v>
      </c>
      <c r="J6" s="30">
        <v>1077841.13</v>
      </c>
      <c r="K6" s="30">
        <f aca="true" t="shared" si="0" ref="K6:K25">+J6-H6</f>
        <v>-133920.62843503803</v>
      </c>
      <c r="L6" s="23">
        <f aca="true" t="shared" si="1" ref="L6:L26">+K6/H6</f>
        <v>-0.11051729228358667</v>
      </c>
      <c r="M6" s="30">
        <f aca="true" t="shared" si="2" ref="M6:M25">J6-I6</f>
        <v>-113468.9531871893</v>
      </c>
      <c r="N6" s="23">
        <f aca="true" t="shared" si="3" ref="N6:N26">+M6/I6</f>
        <v>-0.0952472028807298</v>
      </c>
      <c r="O6" s="33" t="s">
        <v>24</v>
      </c>
      <c r="P6" s="12"/>
    </row>
    <row r="7" spans="1:16" s="2" customFormat="1" ht="79.5" customHeight="1">
      <c r="A7" s="39">
        <f aca="true" t="shared" si="4" ref="A7:A24">+A6+1</f>
        <v>3</v>
      </c>
      <c r="B7" s="18">
        <v>2001</v>
      </c>
      <c r="C7" s="19" t="s">
        <v>77</v>
      </c>
      <c r="D7" s="18" t="s">
        <v>20</v>
      </c>
      <c r="E7" s="18" t="s">
        <v>21</v>
      </c>
      <c r="F7" s="18" t="s">
        <v>22</v>
      </c>
      <c r="G7" s="19" t="s">
        <v>23</v>
      </c>
      <c r="H7" s="29">
        <v>2988501.05</v>
      </c>
      <c r="I7" s="29">
        <f>H7-43459.81</f>
        <v>2945041.2399999998</v>
      </c>
      <c r="J7" s="29">
        <v>3067190.05</v>
      </c>
      <c r="K7" s="29">
        <f t="shared" si="0"/>
        <v>78689</v>
      </c>
      <c r="L7" s="20">
        <f t="shared" si="1"/>
        <v>0.026330591384600654</v>
      </c>
      <c r="M7" s="29">
        <f t="shared" si="2"/>
        <v>122148.81000000006</v>
      </c>
      <c r="N7" s="20">
        <f t="shared" si="3"/>
        <v>0.04147609491539754</v>
      </c>
      <c r="O7" s="34" t="s">
        <v>78</v>
      </c>
      <c r="P7" s="12"/>
    </row>
    <row r="8" spans="1:16" s="2" customFormat="1" ht="79.5" customHeight="1">
      <c r="A8" s="39">
        <f t="shared" si="4"/>
        <v>4</v>
      </c>
      <c r="B8" s="18">
        <v>2001</v>
      </c>
      <c r="C8" s="19" t="s">
        <v>79</v>
      </c>
      <c r="D8" s="18" t="s">
        <v>80</v>
      </c>
      <c r="E8" s="18" t="s">
        <v>34</v>
      </c>
      <c r="F8" s="18" t="s">
        <v>81</v>
      </c>
      <c r="G8" s="19" t="s">
        <v>82</v>
      </c>
      <c r="H8" s="29">
        <v>2454201.03</v>
      </c>
      <c r="I8" s="29">
        <f>+H8-92032.54</f>
        <v>2362168.4899999998</v>
      </c>
      <c r="J8" s="29">
        <v>2346157.15</v>
      </c>
      <c r="K8" s="29">
        <f t="shared" si="0"/>
        <v>-108043.87999999989</v>
      </c>
      <c r="L8" s="20">
        <f t="shared" si="1"/>
        <v>-0.04402405454128584</v>
      </c>
      <c r="M8" s="29">
        <f t="shared" si="2"/>
        <v>-16011.339999999851</v>
      </c>
      <c r="N8" s="20">
        <f t="shared" si="3"/>
        <v>-0.006778237906306104</v>
      </c>
      <c r="O8" s="34" t="s">
        <v>31</v>
      </c>
      <c r="P8" s="12"/>
    </row>
    <row r="9" spans="1:16" s="2" customFormat="1" ht="79.5" customHeight="1">
      <c r="A9" s="39">
        <f t="shared" si="4"/>
        <v>5</v>
      </c>
      <c r="B9" s="18">
        <v>2001</v>
      </c>
      <c r="C9" s="19" t="s">
        <v>67</v>
      </c>
      <c r="D9" s="18" t="s">
        <v>68</v>
      </c>
      <c r="E9" s="18" t="s">
        <v>55</v>
      </c>
      <c r="F9" s="18" t="s">
        <v>64</v>
      </c>
      <c r="G9" s="19" t="s">
        <v>69</v>
      </c>
      <c r="H9" s="29">
        <v>1390713.92</v>
      </c>
      <c r="I9" s="29">
        <f>+H9-35790.43</f>
        <v>1354923.49</v>
      </c>
      <c r="J9" s="29">
        <v>1134315.51</v>
      </c>
      <c r="K9" s="29">
        <f t="shared" si="0"/>
        <v>-256398.40999999992</v>
      </c>
      <c r="L9" s="20">
        <f t="shared" si="1"/>
        <v>-0.1843645959911007</v>
      </c>
      <c r="M9" s="29">
        <f t="shared" si="2"/>
        <v>-220607.97999999998</v>
      </c>
      <c r="N9" s="20">
        <f t="shared" si="3"/>
        <v>-0.16281951093784638</v>
      </c>
      <c r="O9" s="34" t="s">
        <v>116</v>
      </c>
      <c r="P9" s="12"/>
    </row>
    <row r="10" spans="1:16" s="2" customFormat="1" ht="79.5" customHeight="1">
      <c r="A10" s="39">
        <f t="shared" si="4"/>
        <v>6</v>
      </c>
      <c r="B10" s="18">
        <v>2001</v>
      </c>
      <c r="C10" s="19" t="s">
        <v>74</v>
      </c>
      <c r="D10" s="18" t="s">
        <v>75</v>
      </c>
      <c r="E10" s="18" t="s">
        <v>34</v>
      </c>
      <c r="F10" s="18" t="s">
        <v>71</v>
      </c>
      <c r="G10" s="19" t="s">
        <v>76</v>
      </c>
      <c r="H10" s="29">
        <v>1687263.21</v>
      </c>
      <c r="I10" s="29">
        <f>+H10</f>
        <v>1687263.21</v>
      </c>
      <c r="J10" s="29">
        <v>1603293.74</v>
      </c>
      <c r="K10" s="29">
        <f t="shared" si="0"/>
        <v>-83969.46999999997</v>
      </c>
      <c r="L10" s="20">
        <f t="shared" si="1"/>
        <v>-0.04976666918494594</v>
      </c>
      <c r="M10" s="29">
        <f t="shared" si="2"/>
        <v>-83969.46999999997</v>
      </c>
      <c r="N10" s="20">
        <f t="shared" si="3"/>
        <v>-0.04976666918494594</v>
      </c>
      <c r="O10" s="34" t="s">
        <v>113</v>
      </c>
      <c r="P10" s="37"/>
    </row>
    <row r="11" spans="1:16" s="2" customFormat="1" ht="79.5" customHeight="1">
      <c r="A11" s="39">
        <f t="shared" si="4"/>
        <v>7</v>
      </c>
      <c r="B11" s="18">
        <v>2001</v>
      </c>
      <c r="C11" s="19" t="s">
        <v>83</v>
      </c>
      <c r="D11" s="18" t="s">
        <v>84</v>
      </c>
      <c r="E11" s="18" t="s">
        <v>59</v>
      </c>
      <c r="F11" s="18" t="s">
        <v>85</v>
      </c>
      <c r="G11" s="19" t="s">
        <v>86</v>
      </c>
      <c r="H11" s="29">
        <f>4500000/1.95583</f>
        <v>2300813.4653829834</v>
      </c>
      <c r="I11" s="29">
        <f>+H11</f>
        <v>2300813.4653829834</v>
      </c>
      <c r="J11" s="29">
        <v>2285091.38</v>
      </c>
      <c r="K11" s="29">
        <f t="shared" si="0"/>
        <v>-15722.085382983554</v>
      </c>
      <c r="L11" s="20">
        <f t="shared" si="1"/>
        <v>-0.006833272501022383</v>
      </c>
      <c r="M11" s="29">
        <f t="shared" si="2"/>
        <v>-15722.085382983554</v>
      </c>
      <c r="N11" s="20">
        <f t="shared" si="3"/>
        <v>-0.006833272501022383</v>
      </c>
      <c r="O11" s="34" t="s">
        <v>125</v>
      </c>
      <c r="P11" s="12"/>
    </row>
    <row r="12" spans="1:16" s="2" customFormat="1" ht="79.5" customHeight="1">
      <c r="A12" s="39">
        <f t="shared" si="4"/>
        <v>8</v>
      </c>
      <c r="B12" s="18">
        <v>2001</v>
      </c>
      <c r="C12" s="19" t="s">
        <v>87</v>
      </c>
      <c r="D12" s="18" t="s">
        <v>126</v>
      </c>
      <c r="E12" s="18" t="s">
        <v>59</v>
      </c>
      <c r="F12" s="18" t="s">
        <v>85</v>
      </c>
      <c r="G12" s="19" t="s">
        <v>97</v>
      </c>
      <c r="H12" s="29">
        <v>10737129.51</v>
      </c>
      <c r="I12" s="29">
        <v>10737129.51</v>
      </c>
      <c r="J12" s="29">
        <v>10720510</v>
      </c>
      <c r="K12" s="29">
        <f t="shared" si="0"/>
        <v>-16619.509999999776</v>
      </c>
      <c r="L12" s="20">
        <f t="shared" si="1"/>
        <v>-0.0015478541061203774</v>
      </c>
      <c r="M12" s="29">
        <f t="shared" si="2"/>
        <v>-16619.509999999776</v>
      </c>
      <c r="N12" s="20">
        <f t="shared" si="3"/>
        <v>-0.0015478541061203774</v>
      </c>
      <c r="O12" s="34" t="s">
        <v>125</v>
      </c>
      <c r="P12" s="12"/>
    </row>
    <row r="13" spans="1:16" s="2" customFormat="1" ht="79.5" customHeight="1">
      <c r="A13" s="39">
        <f t="shared" si="4"/>
        <v>9</v>
      </c>
      <c r="B13" s="18">
        <v>2001</v>
      </c>
      <c r="C13" s="19" t="s">
        <v>88</v>
      </c>
      <c r="D13" s="18" t="s">
        <v>89</v>
      </c>
      <c r="E13" s="18" t="s">
        <v>49</v>
      </c>
      <c r="F13" s="18" t="s">
        <v>50</v>
      </c>
      <c r="G13" s="19" t="s">
        <v>90</v>
      </c>
      <c r="H13" s="29">
        <v>1119729.22</v>
      </c>
      <c r="I13" s="29">
        <v>1094164.63</v>
      </c>
      <c r="J13" s="29">
        <v>1140250.94</v>
      </c>
      <c r="K13" s="29">
        <f t="shared" si="0"/>
        <v>20521.719999999972</v>
      </c>
      <c r="L13" s="20">
        <f t="shared" si="1"/>
        <v>0.018327395260793473</v>
      </c>
      <c r="M13" s="29">
        <f t="shared" si="2"/>
        <v>46086.310000000056</v>
      </c>
      <c r="N13" s="20">
        <f t="shared" si="3"/>
        <v>0.04212008754112264</v>
      </c>
      <c r="O13" s="34" t="s">
        <v>78</v>
      </c>
      <c r="P13" s="12"/>
    </row>
    <row r="14" spans="1:16" s="2" customFormat="1" ht="79.5" customHeight="1">
      <c r="A14" s="39">
        <f t="shared" si="4"/>
        <v>10</v>
      </c>
      <c r="B14" s="18">
        <v>2001</v>
      </c>
      <c r="C14" s="19" t="s">
        <v>91</v>
      </c>
      <c r="D14" s="18" t="s">
        <v>92</v>
      </c>
      <c r="E14" s="18" t="s">
        <v>21</v>
      </c>
      <c r="F14" s="18" t="s">
        <v>93</v>
      </c>
      <c r="G14" s="19" t="s">
        <v>98</v>
      </c>
      <c r="H14" s="29">
        <v>55000000</v>
      </c>
      <c r="I14" s="29">
        <v>55000000</v>
      </c>
      <c r="J14" s="29">
        <v>54611433.43</v>
      </c>
      <c r="K14" s="29">
        <f t="shared" si="0"/>
        <v>-388566.5700000003</v>
      </c>
      <c r="L14" s="20">
        <f t="shared" si="1"/>
        <v>-0.007064846727272733</v>
      </c>
      <c r="M14" s="29">
        <f t="shared" si="2"/>
        <v>-388566.5700000003</v>
      </c>
      <c r="N14" s="20">
        <f t="shared" si="3"/>
        <v>-0.007064846727272733</v>
      </c>
      <c r="O14" s="44" t="s">
        <v>113</v>
      </c>
      <c r="P14" s="12"/>
    </row>
    <row r="15" spans="1:16" s="2" customFormat="1" ht="79.5" customHeight="1">
      <c r="A15" s="39">
        <f t="shared" si="4"/>
        <v>11</v>
      </c>
      <c r="B15" s="18">
        <v>2002</v>
      </c>
      <c r="C15" s="19" t="s">
        <v>94</v>
      </c>
      <c r="D15" s="18" t="s">
        <v>95</v>
      </c>
      <c r="E15" s="18" t="s">
        <v>21</v>
      </c>
      <c r="F15" s="18" t="s">
        <v>96</v>
      </c>
      <c r="G15" s="19" t="s">
        <v>115</v>
      </c>
      <c r="H15" s="29">
        <v>5608871.94</v>
      </c>
      <c r="I15" s="29">
        <v>5567968.59</v>
      </c>
      <c r="J15" s="29">
        <v>5126091.66</v>
      </c>
      <c r="K15" s="29">
        <f t="shared" si="0"/>
        <v>-482780.28000000026</v>
      </c>
      <c r="L15" s="20">
        <f t="shared" si="1"/>
        <v>-0.08607439876760678</v>
      </c>
      <c r="M15" s="29">
        <f t="shared" si="2"/>
        <v>-441876.9299999997</v>
      </c>
      <c r="N15" s="20">
        <f t="shared" si="3"/>
        <v>-0.07936052850470547</v>
      </c>
      <c r="O15" s="33" t="s">
        <v>119</v>
      </c>
      <c r="P15" s="12"/>
    </row>
    <row r="16" spans="1:16" s="2" customFormat="1" ht="79.5" customHeight="1">
      <c r="A16" s="39">
        <v>13</v>
      </c>
      <c r="B16" s="18">
        <v>2003</v>
      </c>
      <c r="C16" s="19" t="s">
        <v>32</v>
      </c>
      <c r="D16" s="18" t="s">
        <v>33</v>
      </c>
      <c r="E16" s="18" t="s">
        <v>34</v>
      </c>
      <c r="F16" s="18" t="s">
        <v>35</v>
      </c>
      <c r="G16" s="19" t="s">
        <v>36</v>
      </c>
      <c r="H16" s="29">
        <v>1975000</v>
      </c>
      <c r="I16" s="29">
        <v>1916060</v>
      </c>
      <c r="J16" s="29">
        <v>1564725.7</v>
      </c>
      <c r="K16" s="29">
        <f t="shared" si="0"/>
        <v>-410274.30000000005</v>
      </c>
      <c r="L16" s="20">
        <f t="shared" si="1"/>
        <v>-0.20773382278481015</v>
      </c>
      <c r="M16" s="29">
        <f t="shared" si="2"/>
        <v>-351334.30000000005</v>
      </c>
      <c r="N16" s="20">
        <f t="shared" si="3"/>
        <v>-0.18336289051491084</v>
      </c>
      <c r="O16" s="34" t="s">
        <v>117</v>
      </c>
      <c r="P16" s="12"/>
    </row>
    <row r="17" spans="1:16" s="2" customFormat="1" ht="79.5" customHeight="1">
      <c r="A17" s="39">
        <f t="shared" si="4"/>
        <v>14</v>
      </c>
      <c r="B17" s="18">
        <v>2003</v>
      </c>
      <c r="C17" s="19" t="s">
        <v>62</v>
      </c>
      <c r="D17" s="18" t="s">
        <v>63</v>
      </c>
      <c r="E17" s="18" t="s">
        <v>55</v>
      </c>
      <c r="F17" s="18" t="s">
        <v>64</v>
      </c>
      <c r="G17" s="19" t="s">
        <v>65</v>
      </c>
      <c r="H17" s="29">
        <v>1161000</v>
      </c>
      <c r="I17" s="29">
        <f>+H17</f>
        <v>1161000</v>
      </c>
      <c r="J17" s="29">
        <v>1072136.97</v>
      </c>
      <c r="K17" s="29">
        <f t="shared" si="0"/>
        <v>-88863.03000000003</v>
      </c>
      <c r="L17" s="20">
        <f t="shared" si="1"/>
        <v>-0.07654007751937987</v>
      </c>
      <c r="M17" s="29">
        <f t="shared" si="2"/>
        <v>-88863.03000000003</v>
      </c>
      <c r="N17" s="20">
        <f t="shared" si="3"/>
        <v>-0.07654007751937987</v>
      </c>
      <c r="O17" s="34" t="s">
        <v>66</v>
      </c>
      <c r="P17" s="12"/>
    </row>
    <row r="18" spans="1:16" s="2" customFormat="1" ht="79.5" customHeight="1">
      <c r="A18" s="39">
        <f t="shared" si="4"/>
        <v>15</v>
      </c>
      <c r="B18" s="18">
        <v>2003</v>
      </c>
      <c r="C18" s="19" t="s">
        <v>42</v>
      </c>
      <c r="D18" s="18" t="s">
        <v>43</v>
      </c>
      <c r="E18" s="18" t="s">
        <v>44</v>
      </c>
      <c r="F18" s="18" t="s">
        <v>45</v>
      </c>
      <c r="G18" s="19" t="s">
        <v>46</v>
      </c>
      <c r="H18" s="29">
        <v>1789600</v>
      </c>
      <c r="I18" s="29">
        <f>+H18</f>
        <v>1789600</v>
      </c>
      <c r="J18" s="29">
        <v>1615118.67</v>
      </c>
      <c r="K18" s="29">
        <f t="shared" si="0"/>
        <v>-174481.33000000007</v>
      </c>
      <c r="L18" s="20">
        <f t="shared" si="1"/>
        <v>-0.09749739047831922</v>
      </c>
      <c r="M18" s="29">
        <f t="shared" si="2"/>
        <v>-174481.33000000007</v>
      </c>
      <c r="N18" s="20">
        <f t="shared" si="3"/>
        <v>-0.09749739047831922</v>
      </c>
      <c r="O18" s="34" t="s">
        <v>111</v>
      </c>
      <c r="P18" s="12"/>
    </row>
    <row r="19" spans="1:16" s="2" customFormat="1" ht="79.5" customHeight="1">
      <c r="A19" s="39">
        <f t="shared" si="4"/>
        <v>16</v>
      </c>
      <c r="B19" s="18">
        <v>2003</v>
      </c>
      <c r="C19" s="19" t="s">
        <v>53</v>
      </c>
      <c r="D19" s="18" t="s">
        <v>54</v>
      </c>
      <c r="E19" s="18" t="s">
        <v>55</v>
      </c>
      <c r="F19" s="18" t="s">
        <v>56</v>
      </c>
      <c r="G19" s="19" t="s">
        <v>57</v>
      </c>
      <c r="H19" s="29">
        <v>2367281.41</v>
      </c>
      <c r="I19" s="29">
        <f>4450000/1.95583</f>
        <v>2275248.8713231725</v>
      </c>
      <c r="J19" s="29">
        <v>2318736.81</v>
      </c>
      <c r="K19" s="29">
        <f t="shared" si="0"/>
        <v>-48544.60000000009</v>
      </c>
      <c r="L19" s="20">
        <f t="shared" si="1"/>
        <v>-0.02050647624525556</v>
      </c>
      <c r="M19" s="29">
        <f t="shared" si="2"/>
        <v>43487.93867682759</v>
      </c>
      <c r="N19" s="20">
        <f t="shared" si="3"/>
        <v>0.019113486539842628</v>
      </c>
      <c r="O19" s="34" t="s">
        <v>31</v>
      </c>
      <c r="P19" s="12"/>
    </row>
    <row r="20" spans="1:16" s="2" customFormat="1" ht="79.5" customHeight="1">
      <c r="A20" s="39">
        <f t="shared" si="4"/>
        <v>17</v>
      </c>
      <c r="B20" s="18">
        <v>2003</v>
      </c>
      <c r="C20" s="19" t="s">
        <v>47</v>
      </c>
      <c r="D20" s="18" t="s">
        <v>48</v>
      </c>
      <c r="E20" s="18" t="s">
        <v>49</v>
      </c>
      <c r="F20" s="18" t="s">
        <v>50</v>
      </c>
      <c r="G20" s="19" t="s">
        <v>51</v>
      </c>
      <c r="H20" s="29">
        <v>1937790</v>
      </c>
      <c r="I20" s="29">
        <v>1896803</v>
      </c>
      <c r="J20" s="29">
        <v>1899036.4</v>
      </c>
      <c r="K20" s="29">
        <f t="shared" si="0"/>
        <v>-38753.60000000009</v>
      </c>
      <c r="L20" s="20">
        <f t="shared" si="1"/>
        <v>-0.01999886468605994</v>
      </c>
      <c r="M20" s="29">
        <f t="shared" si="2"/>
        <v>2233.399999999907</v>
      </c>
      <c r="N20" s="20">
        <f t="shared" si="3"/>
        <v>0.0011774549070198155</v>
      </c>
      <c r="O20" s="41" t="s">
        <v>31</v>
      </c>
      <c r="P20" s="12"/>
    </row>
    <row r="21" spans="1:16" s="2" customFormat="1" ht="79.5" customHeight="1">
      <c r="A21" s="39">
        <f t="shared" si="4"/>
        <v>18</v>
      </c>
      <c r="B21" s="18">
        <v>2003</v>
      </c>
      <c r="C21" s="19" t="s">
        <v>37</v>
      </c>
      <c r="D21" s="18" t="s">
        <v>38</v>
      </c>
      <c r="E21" s="18" t="s">
        <v>16</v>
      </c>
      <c r="F21" s="18" t="s">
        <v>39</v>
      </c>
      <c r="G21" s="19" t="s">
        <v>40</v>
      </c>
      <c r="H21" s="29">
        <v>1774000</v>
      </c>
      <c r="I21" s="29">
        <f>+H21</f>
        <v>1774000</v>
      </c>
      <c r="J21" s="29">
        <v>1553423.98</v>
      </c>
      <c r="K21" s="29">
        <f t="shared" si="0"/>
        <v>-220576.02000000002</v>
      </c>
      <c r="L21" s="20">
        <f t="shared" si="1"/>
        <v>-0.12433822998872605</v>
      </c>
      <c r="M21" s="29">
        <f t="shared" si="2"/>
        <v>-220576.02000000002</v>
      </c>
      <c r="N21" s="20">
        <f t="shared" si="3"/>
        <v>-0.12433822998872605</v>
      </c>
      <c r="O21" s="34" t="s">
        <v>41</v>
      </c>
      <c r="P21" s="12"/>
    </row>
    <row r="22" spans="1:16" s="2" customFormat="1" ht="79.5" customHeight="1">
      <c r="A22" s="39">
        <f t="shared" si="4"/>
        <v>19</v>
      </c>
      <c r="B22" s="18">
        <v>2003</v>
      </c>
      <c r="C22" s="19" t="s">
        <v>102</v>
      </c>
      <c r="D22" s="18" t="s">
        <v>103</v>
      </c>
      <c r="E22" s="18" t="s">
        <v>59</v>
      </c>
      <c r="F22" s="18" t="s">
        <v>60</v>
      </c>
      <c r="G22" s="19" t="s">
        <v>104</v>
      </c>
      <c r="H22" s="29">
        <v>3105000</v>
      </c>
      <c r="I22" s="29">
        <v>3105000</v>
      </c>
      <c r="J22" s="29">
        <v>3150512.94</v>
      </c>
      <c r="K22" s="29">
        <f t="shared" si="0"/>
        <v>45512.939999999944</v>
      </c>
      <c r="L22" s="20">
        <f t="shared" si="1"/>
        <v>0.014657951690821238</v>
      </c>
      <c r="M22" s="29">
        <f t="shared" si="2"/>
        <v>45512.939999999944</v>
      </c>
      <c r="N22" s="20">
        <f t="shared" si="3"/>
        <v>0.014657951690821238</v>
      </c>
      <c r="O22" s="34" t="s">
        <v>78</v>
      </c>
      <c r="P22" s="12"/>
    </row>
    <row r="23" spans="1:16" s="2" customFormat="1" ht="79.5" customHeight="1">
      <c r="A23" s="39">
        <f t="shared" si="4"/>
        <v>20</v>
      </c>
      <c r="B23" s="18">
        <v>2003</v>
      </c>
      <c r="C23" s="19" t="s">
        <v>58</v>
      </c>
      <c r="D23" s="18" t="s">
        <v>122</v>
      </c>
      <c r="E23" s="18" t="s">
        <v>59</v>
      </c>
      <c r="F23" s="18" t="s">
        <v>60</v>
      </c>
      <c r="G23" s="19" t="s">
        <v>61</v>
      </c>
      <c r="H23" s="29">
        <v>2650000</v>
      </c>
      <c r="I23" s="29">
        <v>2650000</v>
      </c>
      <c r="J23" s="29">
        <v>2357987.93</v>
      </c>
      <c r="K23" s="29">
        <f t="shared" si="0"/>
        <v>-292012.06999999983</v>
      </c>
      <c r="L23" s="20">
        <f t="shared" si="1"/>
        <v>-0.11019323396226409</v>
      </c>
      <c r="M23" s="29">
        <f t="shared" si="2"/>
        <v>-292012.06999999983</v>
      </c>
      <c r="N23" s="20">
        <f t="shared" si="3"/>
        <v>-0.11019323396226409</v>
      </c>
      <c r="O23" s="34" t="s">
        <v>118</v>
      </c>
      <c r="P23" s="12"/>
    </row>
    <row r="24" spans="1:16" s="2" customFormat="1" ht="79.5" customHeight="1">
      <c r="A24" s="39">
        <f t="shared" si="4"/>
        <v>21</v>
      </c>
      <c r="B24" s="18">
        <v>2003</v>
      </c>
      <c r="C24" s="19" t="s">
        <v>105</v>
      </c>
      <c r="D24" s="18" t="s">
        <v>110</v>
      </c>
      <c r="E24" s="18" t="s">
        <v>59</v>
      </c>
      <c r="F24" s="18" t="s">
        <v>112</v>
      </c>
      <c r="G24" s="19" t="s">
        <v>106</v>
      </c>
      <c r="H24" s="29">
        <v>2225000.01</v>
      </c>
      <c r="I24" s="29">
        <v>2164626.51</v>
      </c>
      <c r="J24" s="29">
        <v>2127619.86</v>
      </c>
      <c r="K24" s="29">
        <f t="shared" si="0"/>
        <v>-97380.1499999999</v>
      </c>
      <c r="L24" s="20">
        <f t="shared" si="1"/>
        <v>-0.04376635935385902</v>
      </c>
      <c r="M24" s="29">
        <f t="shared" si="2"/>
        <v>-37006.64999999991</v>
      </c>
      <c r="N24" s="20">
        <f t="shared" si="3"/>
        <v>-0.01709609017030837</v>
      </c>
      <c r="O24" s="34" t="s">
        <v>113</v>
      </c>
      <c r="P24" s="12"/>
    </row>
    <row r="25" spans="1:16" s="2" customFormat="1" ht="79.5" customHeight="1" thickBot="1">
      <c r="A25" s="40">
        <v>23</v>
      </c>
      <c r="B25" s="24">
        <v>2003</v>
      </c>
      <c r="C25" s="25" t="s">
        <v>70</v>
      </c>
      <c r="D25" s="24" t="s">
        <v>121</v>
      </c>
      <c r="E25" s="24" t="s">
        <v>34</v>
      </c>
      <c r="F25" s="24" t="s">
        <v>71</v>
      </c>
      <c r="G25" s="25" t="s">
        <v>72</v>
      </c>
      <c r="H25" s="31">
        <v>2199000</v>
      </c>
      <c r="I25" s="31">
        <v>2137070.89</v>
      </c>
      <c r="J25" s="31">
        <v>2087910.73</v>
      </c>
      <c r="K25" s="31">
        <f t="shared" si="0"/>
        <v>-111089.27000000002</v>
      </c>
      <c r="L25" s="26">
        <f t="shared" si="1"/>
        <v>-0.050518085493406105</v>
      </c>
      <c r="M25" s="31">
        <f t="shared" si="2"/>
        <v>-49160.16000000015</v>
      </c>
      <c r="N25" s="26">
        <f t="shared" si="3"/>
        <v>-0.023003523294447263</v>
      </c>
      <c r="O25" s="42" t="s">
        <v>73</v>
      </c>
      <c r="P25" s="12"/>
    </row>
    <row r="26" spans="1:16" s="2" customFormat="1" ht="26.25" customHeight="1">
      <c r="A26" s="38"/>
      <c r="B26" s="21"/>
      <c r="C26" s="22"/>
      <c r="D26" s="21"/>
      <c r="E26" s="21"/>
      <c r="F26" s="21"/>
      <c r="G26" s="22"/>
      <c r="H26" s="30">
        <f>SUM(H6:H25)</f>
        <v>105682656.52381802</v>
      </c>
      <c r="I26" s="30">
        <f>SUM(I6:I25)</f>
        <v>105110191.97989336</v>
      </c>
      <c r="J26" s="30">
        <f>SUM(J6:J25)</f>
        <v>102859384.98000002</v>
      </c>
      <c r="K26" s="30">
        <f>SUM(K6:K25)</f>
        <v>-2823271.543818022</v>
      </c>
      <c r="L26" s="23">
        <f t="shared" si="1"/>
        <v>-0.026714615592405486</v>
      </c>
      <c r="M26" s="30">
        <f>SUM(M6:M25)</f>
        <v>-2250806.999893345</v>
      </c>
      <c r="N26" s="23">
        <f t="shared" si="3"/>
        <v>-0.0214137845007828</v>
      </c>
      <c r="O26" s="43"/>
      <c r="P26" s="12"/>
    </row>
    <row r="27" spans="1:16" s="2" customFormat="1" ht="24.75" customHeight="1">
      <c r="A27" s="27" t="s">
        <v>25</v>
      </c>
      <c r="B27" s="7"/>
      <c r="C27" s="13"/>
      <c r="D27" s="7"/>
      <c r="E27" s="7"/>
      <c r="F27" s="7"/>
      <c r="G27" s="14"/>
      <c r="H27" s="32"/>
      <c r="I27" s="32"/>
      <c r="J27" s="32"/>
      <c r="K27" s="32"/>
      <c r="L27" s="14"/>
      <c r="M27" s="14"/>
      <c r="N27" s="14"/>
      <c r="O27" s="12"/>
      <c r="P27" s="12"/>
    </row>
    <row r="28" spans="1:16" s="2" customFormat="1" ht="79.5" customHeight="1">
      <c r="A28" s="39">
        <v>12</v>
      </c>
      <c r="B28" s="18">
        <v>2002</v>
      </c>
      <c r="C28" s="19" t="s">
        <v>99</v>
      </c>
      <c r="D28" s="18" t="s">
        <v>123</v>
      </c>
      <c r="E28" s="18" t="s">
        <v>59</v>
      </c>
      <c r="F28" s="18" t="s">
        <v>100</v>
      </c>
      <c r="G28" s="19" t="s">
        <v>101</v>
      </c>
      <c r="H28" s="29">
        <v>1942909.15</v>
      </c>
      <c r="I28" s="29">
        <v>1942909.15</v>
      </c>
      <c r="J28" s="29">
        <v>1994464.03</v>
      </c>
      <c r="K28" s="29">
        <f>+J28-H28</f>
        <v>51554.88000000012</v>
      </c>
      <c r="L28" s="20">
        <f>+K28/H28</f>
        <v>0.026534889703926777</v>
      </c>
      <c r="M28" s="29">
        <f>J28-I28</f>
        <v>51554.88000000012</v>
      </c>
      <c r="N28" s="20">
        <f>+M28/I28</f>
        <v>0.026534889703926777</v>
      </c>
      <c r="O28" s="44" t="s">
        <v>78</v>
      </c>
      <c r="P28" s="12"/>
    </row>
    <row r="29" spans="1:16" s="2" customFormat="1" ht="79.5" customHeight="1">
      <c r="A29" s="39">
        <v>22</v>
      </c>
      <c r="B29" s="18">
        <v>2003</v>
      </c>
      <c r="C29" s="19" t="s">
        <v>107</v>
      </c>
      <c r="D29" s="18" t="s">
        <v>124</v>
      </c>
      <c r="E29" s="18" t="s">
        <v>59</v>
      </c>
      <c r="F29" s="18" t="s">
        <v>108</v>
      </c>
      <c r="G29" s="19" t="s">
        <v>109</v>
      </c>
      <c r="H29" s="29">
        <v>2130000</v>
      </c>
      <c r="I29" s="29">
        <v>2079940</v>
      </c>
      <c r="J29" s="29">
        <v>1981290.56</v>
      </c>
      <c r="K29" s="29">
        <f>+J29-H29</f>
        <v>-148709.43999999994</v>
      </c>
      <c r="L29" s="20">
        <f>+K29/H29</f>
        <v>-0.06981663849765256</v>
      </c>
      <c r="M29" s="29">
        <f>J29-I29</f>
        <v>-98649.43999999994</v>
      </c>
      <c r="N29" s="20">
        <f>+M29/I29</f>
        <v>-0.04742898352837099</v>
      </c>
      <c r="O29" s="34" t="s">
        <v>114</v>
      </c>
      <c r="P29" s="12"/>
    </row>
    <row r="30" spans="1:16" s="2" customFormat="1" ht="79.5" customHeight="1" thickBot="1">
      <c r="A30" s="40">
        <v>24</v>
      </c>
      <c r="B30" s="24">
        <v>2001</v>
      </c>
      <c r="C30" s="25" t="s">
        <v>26</v>
      </c>
      <c r="D30" s="24" t="s">
        <v>27</v>
      </c>
      <c r="E30" s="24" t="s">
        <v>28</v>
      </c>
      <c r="F30" s="24" t="s">
        <v>29</v>
      </c>
      <c r="G30" s="25" t="s">
        <v>30</v>
      </c>
      <c r="H30" s="31">
        <v>58798566.34</v>
      </c>
      <c r="I30" s="31">
        <v>58798567.34</v>
      </c>
      <c r="J30" s="31">
        <v>58146619.56</v>
      </c>
      <c r="K30" s="31">
        <f>+J30-H30</f>
        <v>-651946.7800000012</v>
      </c>
      <c r="L30" s="26">
        <f>+K30/H30</f>
        <v>-0.011087800614561738</v>
      </c>
      <c r="M30" s="31">
        <f>J30-I30</f>
        <v>-651947.7800000012</v>
      </c>
      <c r="N30" s="26">
        <f>+M30/I30</f>
        <v>-0.011087817433206207</v>
      </c>
      <c r="O30" s="42" t="s">
        <v>31</v>
      </c>
      <c r="P30" s="12"/>
    </row>
    <row r="31" spans="1:16" s="2" customFormat="1" ht="25.5" customHeight="1" thickBot="1">
      <c r="A31" s="47"/>
      <c r="B31" s="49"/>
      <c r="C31" s="48"/>
      <c r="D31" s="49"/>
      <c r="E31" s="49"/>
      <c r="F31" s="49"/>
      <c r="G31" s="50"/>
      <c r="H31" s="52">
        <f>SUM(H26:H30)</f>
        <v>168554132.01381803</v>
      </c>
      <c r="I31" s="52">
        <f>SUM(I26:I30)</f>
        <v>167931608.46989337</v>
      </c>
      <c r="J31" s="52">
        <f>SUM(J26:J30)</f>
        <v>164981759.13000003</v>
      </c>
      <c r="K31" s="53">
        <f>SUM(K26:K30)</f>
        <v>-3572372.8838180234</v>
      </c>
      <c r="L31" s="54">
        <f>+K31/H31</f>
        <v>-0.02119421719976085</v>
      </c>
      <c r="M31" s="52">
        <f>SUM(M26:M30)</f>
        <v>-2949849.339893346</v>
      </c>
      <c r="N31" s="54">
        <f>+M31/I31</f>
        <v>-0.01756577791858757</v>
      </c>
      <c r="O31" s="51"/>
      <c r="P31" s="12"/>
    </row>
    <row r="32" spans="1:16" s="2" customFormat="1" ht="79.5" customHeight="1">
      <c r="A32" s="6"/>
      <c r="B32" s="7"/>
      <c r="C32" s="13"/>
      <c r="D32" s="7"/>
      <c r="E32" s="7"/>
      <c r="F32" s="7"/>
      <c r="G32" s="13"/>
      <c r="H32" s="32"/>
      <c r="I32" s="32"/>
      <c r="J32" s="32"/>
      <c r="K32" s="32"/>
      <c r="L32" s="45"/>
      <c r="M32" s="32"/>
      <c r="N32" s="45"/>
      <c r="O32" s="46"/>
      <c r="P32" s="12"/>
    </row>
    <row r="33" spans="1:16" s="2" customFormat="1" ht="23.25" customHeight="1">
      <c r="A33" s="27"/>
      <c r="B33" s="17"/>
      <c r="C33" s="13"/>
      <c r="D33" s="7"/>
      <c r="E33" s="7"/>
      <c r="F33" s="7"/>
      <c r="G33" s="14"/>
      <c r="H33" s="32"/>
      <c r="I33" s="32"/>
      <c r="J33" s="32"/>
      <c r="K33" s="32"/>
      <c r="L33" s="14"/>
      <c r="M33" s="14"/>
      <c r="N33" s="14"/>
      <c r="O33" s="12"/>
      <c r="P33" s="12"/>
    </row>
    <row r="34" spans="1:15" ht="12.75">
      <c r="A34" s="6"/>
      <c r="B34" s="12"/>
      <c r="C34" s="9"/>
      <c r="D34" s="8"/>
      <c r="E34" s="10"/>
      <c r="F34" s="8"/>
      <c r="G34" s="8"/>
      <c r="H34" s="8"/>
      <c r="I34" s="8"/>
      <c r="J34" s="8"/>
      <c r="K34" s="11"/>
      <c r="L34" s="11"/>
      <c r="M34" s="11"/>
      <c r="N34" s="11"/>
      <c r="O34" s="8"/>
    </row>
    <row r="35" spans="1:15" ht="12.75">
      <c r="A35" s="6"/>
      <c r="B35" s="12"/>
      <c r="C35" s="9"/>
      <c r="D35" s="8"/>
      <c r="E35" s="10"/>
      <c r="F35" s="8"/>
      <c r="G35" s="8"/>
      <c r="H35" s="8"/>
      <c r="I35" s="8"/>
      <c r="J35" s="8"/>
      <c r="K35" s="11"/>
      <c r="L35" s="11"/>
      <c r="M35" s="11"/>
      <c r="N35" s="11"/>
      <c r="O35" s="8"/>
    </row>
    <row r="36" spans="1:15" ht="12.75">
      <c r="A36" s="6"/>
      <c r="B36" s="12"/>
      <c r="C36" s="9"/>
      <c r="D36" s="8"/>
      <c r="E36" s="10"/>
      <c r="F36" s="8"/>
      <c r="G36" s="8"/>
      <c r="H36" s="8"/>
      <c r="I36" s="8"/>
      <c r="J36" s="8"/>
      <c r="K36" s="11"/>
      <c r="L36" s="11"/>
      <c r="M36" s="11"/>
      <c r="N36" s="11"/>
      <c r="O36" s="8"/>
    </row>
    <row r="37" spans="1:15" ht="12.75">
      <c r="A37" s="6"/>
      <c r="B37" s="12"/>
      <c r="C37" s="9"/>
      <c r="D37" s="8"/>
      <c r="E37" s="10"/>
      <c r="F37" s="8"/>
      <c r="G37" s="8"/>
      <c r="H37" s="8"/>
      <c r="I37" s="8"/>
      <c r="J37" s="8"/>
      <c r="K37" s="11"/>
      <c r="L37" s="11"/>
      <c r="M37" s="11"/>
      <c r="N37" s="11"/>
      <c r="O37" s="8"/>
    </row>
    <row r="38" spans="1:15" ht="12.75">
      <c r="A38" s="6"/>
      <c r="B38" s="12"/>
      <c r="C38" s="9"/>
      <c r="D38" s="8"/>
      <c r="E38" s="10"/>
      <c r="F38" s="8"/>
      <c r="G38" s="8"/>
      <c r="H38" s="8"/>
      <c r="I38" s="8"/>
      <c r="J38" s="8"/>
      <c r="K38" s="11"/>
      <c r="L38" s="11"/>
      <c r="M38" s="11"/>
      <c r="N38" s="11"/>
      <c r="O38" s="8"/>
    </row>
    <row r="39" spans="1:15" ht="12.75">
      <c r="A39" s="6"/>
      <c r="B39" s="12"/>
      <c r="C39" s="9"/>
      <c r="D39" s="8"/>
      <c r="E39" s="10"/>
      <c r="F39" s="8"/>
      <c r="G39" s="8"/>
      <c r="H39" s="8"/>
      <c r="I39" s="8"/>
      <c r="J39" s="8"/>
      <c r="K39" s="11"/>
      <c r="L39" s="11"/>
      <c r="M39" s="11"/>
      <c r="N39" s="11"/>
      <c r="O39" s="8"/>
    </row>
    <row r="40" spans="1:15" ht="12.75">
      <c r="A40" s="6"/>
      <c r="B40" s="12"/>
      <c r="C40" s="9"/>
      <c r="D40" s="8"/>
      <c r="E40" s="10"/>
      <c r="F40" s="8"/>
      <c r="G40" s="8"/>
      <c r="H40" s="8"/>
      <c r="I40" s="8"/>
      <c r="J40" s="8"/>
      <c r="K40" s="11"/>
      <c r="L40" s="11"/>
      <c r="M40" s="11"/>
      <c r="N40" s="11"/>
      <c r="O40" s="8"/>
    </row>
    <row r="41" spans="1:15" ht="12.75">
      <c r="A41" s="6"/>
      <c r="B41" s="12"/>
      <c r="C41" s="9"/>
      <c r="D41" s="8"/>
      <c r="E41" s="10"/>
      <c r="F41" s="8"/>
      <c r="G41" s="8"/>
      <c r="H41" s="8"/>
      <c r="I41" s="8"/>
      <c r="J41" s="8"/>
      <c r="K41" s="11"/>
      <c r="L41" s="11"/>
      <c r="M41" s="11"/>
      <c r="N41" s="11"/>
      <c r="O41" s="8"/>
    </row>
    <row r="42" spans="1:15" ht="12.75">
      <c r="A42" s="6"/>
      <c r="B42" s="12"/>
      <c r="C42" s="9"/>
      <c r="D42" s="8"/>
      <c r="E42" s="10"/>
      <c r="F42" s="8"/>
      <c r="G42" s="8"/>
      <c r="H42" s="8"/>
      <c r="I42" s="8"/>
      <c r="J42" s="8"/>
      <c r="K42" s="11"/>
      <c r="L42" s="11"/>
      <c r="M42" s="11"/>
      <c r="N42" s="11"/>
      <c r="O42" s="8"/>
    </row>
    <row r="43" spans="1:15" ht="12.75">
      <c r="A43" s="6"/>
      <c r="B43" s="12"/>
      <c r="C43" s="9"/>
      <c r="D43" s="8"/>
      <c r="E43" s="10"/>
      <c r="F43" s="8"/>
      <c r="G43" s="8"/>
      <c r="H43" s="8"/>
      <c r="I43" s="8"/>
      <c r="J43" s="8"/>
      <c r="K43" s="11"/>
      <c r="L43" s="11"/>
      <c r="M43" s="11"/>
      <c r="N43" s="11"/>
      <c r="O43" s="8"/>
    </row>
    <row r="44" spans="1:15" ht="12.75">
      <c r="A44" s="6"/>
      <c r="B44" s="12"/>
      <c r="C44" s="9"/>
      <c r="D44" s="8"/>
      <c r="E44" s="10"/>
      <c r="F44" s="8"/>
      <c r="G44" s="8"/>
      <c r="H44" s="8"/>
      <c r="I44" s="8"/>
      <c r="J44" s="8"/>
      <c r="K44" s="11"/>
      <c r="L44" s="11"/>
      <c r="M44" s="11"/>
      <c r="N44" s="11"/>
      <c r="O44" s="8"/>
    </row>
    <row r="45" spans="1:15" ht="12.75">
      <c r="A45" s="6"/>
      <c r="B45" s="12"/>
      <c r="C45" s="9"/>
      <c r="D45" s="8"/>
      <c r="E45" s="10"/>
      <c r="F45" s="8"/>
      <c r="G45" s="8"/>
      <c r="H45" s="8"/>
      <c r="I45" s="8"/>
      <c r="J45" s="8"/>
      <c r="K45" s="11"/>
      <c r="L45" s="11"/>
      <c r="M45" s="11"/>
      <c r="N45" s="11"/>
      <c r="O45" s="8"/>
    </row>
    <row r="46" spans="1:15" ht="12.75">
      <c r="A46" s="6"/>
      <c r="B46" s="12"/>
      <c r="C46" s="9"/>
      <c r="D46" s="8"/>
      <c r="E46" s="10"/>
      <c r="F46" s="8"/>
      <c r="G46" s="8"/>
      <c r="H46" s="8"/>
      <c r="I46" s="8"/>
      <c r="J46" s="8"/>
      <c r="K46" s="11"/>
      <c r="L46" s="11"/>
      <c r="M46" s="11"/>
      <c r="N46" s="11"/>
      <c r="O46" s="8"/>
    </row>
    <row r="47" spans="1:15" ht="12.75">
      <c r="A47" s="6"/>
      <c r="B47" s="12"/>
      <c r="C47" s="9"/>
      <c r="D47" s="8"/>
      <c r="E47" s="10"/>
      <c r="F47" s="8"/>
      <c r="G47" s="8"/>
      <c r="H47" s="8"/>
      <c r="I47" s="8"/>
      <c r="J47" s="8"/>
      <c r="K47" s="11"/>
      <c r="L47" s="11"/>
      <c r="M47" s="11"/>
      <c r="N47" s="11"/>
      <c r="O47" s="8"/>
    </row>
    <row r="48" spans="1:15" ht="12.75">
      <c r="A48" s="6"/>
      <c r="B48" s="12"/>
      <c r="C48" s="9"/>
      <c r="D48" s="8"/>
      <c r="E48" s="10"/>
      <c r="F48" s="8"/>
      <c r="G48" s="8"/>
      <c r="H48" s="8"/>
      <c r="I48" s="8"/>
      <c r="J48" s="8"/>
      <c r="K48" s="11"/>
      <c r="L48" s="11"/>
      <c r="M48" s="11"/>
      <c r="N48" s="11"/>
      <c r="O48" s="8"/>
    </row>
  </sheetData>
  <mergeCells count="13">
    <mergeCell ref="E4:E5"/>
    <mergeCell ref="F4:F5"/>
    <mergeCell ref="G4:G5"/>
    <mergeCell ref="A4:A5"/>
    <mergeCell ref="B4:B5"/>
    <mergeCell ref="C4:C5"/>
    <mergeCell ref="D4:D5"/>
    <mergeCell ref="H4:H5"/>
    <mergeCell ref="J4:J5"/>
    <mergeCell ref="O4:O5"/>
    <mergeCell ref="K4:L4"/>
    <mergeCell ref="I4:I5"/>
    <mergeCell ref="M4:N4"/>
  </mergeCells>
  <printOptions/>
  <pageMargins left="0.75" right="0.75" top="0.66" bottom="0.52" header="0.4921259845" footer="0.34"/>
  <pageSetup fitToHeight="0" fitToWidth="1" horizontalDpi="600" verticalDpi="600" orientation="landscape" paperSize="9" scale="53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u65x178</cp:lastModifiedBy>
  <cp:lastPrinted>2011-07-11T08:53:37Z</cp:lastPrinted>
  <dcterms:created xsi:type="dcterms:W3CDTF">2006-10-19T13:36:55Z</dcterms:created>
  <dcterms:modified xsi:type="dcterms:W3CDTF">2011-07-11T09:48:07Z</dcterms:modified>
  <cp:category/>
  <cp:version/>
  <cp:contentType/>
  <cp:contentStatus/>
</cp:coreProperties>
</file>