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4850" windowHeight="8490" activeTab="0"/>
  </bookViews>
  <sheets>
    <sheet name="Schema2017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<sst xmlns="http://schemas.openxmlformats.org/spreadsheetml/2006/main" count="88" uniqueCount="67">
  <si>
    <t>Kosten Kanalnetz</t>
  </si>
  <si>
    <t>Kosten Klärwerk</t>
  </si>
  <si>
    <t>insgesamt:</t>
  </si>
  <si>
    <t>Leistungsdaten</t>
  </si>
  <si>
    <t>Schmutzwasser</t>
  </si>
  <si>
    <t>Regenwasser</t>
  </si>
  <si>
    <t>€</t>
  </si>
  <si>
    <t>Kosten insgesamt:</t>
  </si>
  <si>
    <t>Abzugskapital Kanalbeiträge</t>
  </si>
  <si>
    <t>Abzugskapital Vorfluterpauschale</t>
  </si>
  <si>
    <t>Kosten privates Regenwasser</t>
  </si>
  <si>
    <t>Kosten Straßenfläche</t>
  </si>
  <si>
    <t>m³</t>
  </si>
  <si>
    <t>m²</t>
  </si>
  <si>
    <t>Abzugskapital</t>
  </si>
  <si>
    <t>Vorfluterpauschale</t>
  </si>
  <si>
    <t>Kosten Schmutzwasser</t>
  </si>
  <si>
    <t>Kosten Straßenentwässerung</t>
  </si>
  <si>
    <t>Verteilungsdaten</t>
  </si>
  <si>
    <t>:</t>
  </si>
  <si>
    <t>Kosten Regenwasser</t>
  </si>
  <si>
    <t>insgesamt in m²</t>
  </si>
  <si>
    <t>€/m³</t>
  </si>
  <si>
    <t>€/m²</t>
  </si>
  <si>
    <t>Gesamtkosten</t>
  </si>
  <si>
    <t xml:space="preserve">private Entwässerung </t>
  </si>
  <si>
    <t>Gebührenfähige Gesamtkosten</t>
  </si>
  <si>
    <t>Frischwasser +</t>
  </si>
  <si>
    <t xml:space="preserve">   SW:RW=</t>
  </si>
  <si>
    <t xml:space="preserve">   Priv. Fl. : Str. Fl.=</t>
  </si>
  <si>
    <t xml:space="preserve">   Kosten SW : Kosten pr. RW=</t>
  </si>
  <si>
    <t xml:space="preserve">  SW:RW=</t>
  </si>
  <si>
    <t>"Eigenwasser" in m³</t>
  </si>
  <si>
    <t>Starkverschm.zu.</t>
  </si>
  <si>
    <t>Schmutzwasserentgelt</t>
  </si>
  <si>
    <t xml:space="preserve"> </t>
  </si>
  <si>
    <t>Ermittlung des Schmutzwasserentgelts, der Niederschlagswassergebühr</t>
  </si>
  <si>
    <t>(Flächenermittlung durch externe Beratungsfirma)</t>
  </si>
  <si>
    <t>(Flächenermittlung durch Tiefbauamt -Straßendatenbank-)</t>
  </si>
  <si>
    <t>Kosten Kanalnetz (auf Basis externes Gutachten)</t>
  </si>
  <si>
    <t>Kosten Klärwerke (auf Basis externes Gutachten)</t>
  </si>
  <si>
    <t>Kosten privates Niederschlagswasser</t>
  </si>
  <si>
    <t>Niederschlagswassergebühr</t>
  </si>
  <si>
    <t>Private Flächen</t>
  </si>
  <si>
    <t>Öffentliche Flächen</t>
  </si>
  <si>
    <t>Gebührenfähiger Aufwand:</t>
  </si>
  <si>
    <t>Direkte Kosten Schmutzwasser</t>
  </si>
  <si>
    <t>(EnBW-Entgelt)</t>
  </si>
  <si>
    <t>Direkte Kosten privates Nieder-</t>
  </si>
  <si>
    <t>schlagswasser (Steueramt,</t>
  </si>
  <si>
    <t>Stadtm.amt)</t>
  </si>
  <si>
    <t>Direkte Kosten Straßenent-</t>
  </si>
  <si>
    <t>Frischwasser + Eigenwasser</t>
  </si>
  <si>
    <t>Gesamtkosten pr. Entwässerung</t>
  </si>
  <si>
    <t>Direkte Kosten</t>
  </si>
  <si>
    <t xml:space="preserve">    - Stadtm.amt</t>
  </si>
  <si>
    <t xml:space="preserve">wässerung </t>
  </si>
  <si>
    <t>Geb.ausgleichsrückstellung NW</t>
  </si>
  <si>
    <t xml:space="preserve">Dir. Kosten abzgl. Gebausgl.rückst. </t>
  </si>
  <si>
    <t>Dir. Kosten zzgl. Nachholung Kos-</t>
  </si>
  <si>
    <t>Nachholung Kostenunt.deck. SW</t>
  </si>
  <si>
    <t>Kanalbeiträge</t>
  </si>
  <si>
    <t>Geb.ausgleichsrückstellung SW</t>
  </si>
  <si>
    <t>Nachholung Kostenunt.deck. NW</t>
  </si>
  <si>
    <t>tenunterd. abzgl. Gebausgl.rückst.</t>
  </si>
  <si>
    <t>zzgl. Nachholung Kostenunterd.</t>
  </si>
  <si>
    <t xml:space="preserve">und der Kosten der Straßenentwässerung für 2017 -neu- 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</si>
</sst>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"/>
    <numFmt numFmtId="173" formatCode="#,##0\ &quot;m³&quot;"/>
    <numFmt numFmtId="174" formatCode="0.0\ &quot;%&quot;"/>
    <numFmt numFmtId="175" formatCode="#,##0\ &quot;%&quot;"/>
    <numFmt numFmtId="176" formatCode="General\ &quot;%&quot;"/>
    <numFmt numFmtId="177" formatCode="General&quot; %&quot;"/>
    <numFmt numFmtId="178" formatCode="0.0%"/>
    <numFmt numFmtId="179" formatCode="#,##0\ &quot;m²&quot;"/>
    <numFmt numFmtId="180" formatCode="#,##0.00\ &quot;€/m³&quot;"/>
    <numFmt numFmtId="181" formatCode="#,##0.00\ &quot;€/m²&quot;"/>
    <numFmt numFmtId="182" formatCode="#,##0.00\ &quot;€&quot;"/>
    <numFmt numFmtId="183" formatCode="#,##0.000"/>
    <numFmt numFmtId="184" formatCode="0.000%"/>
    <numFmt numFmtId="185" formatCode="#,##0.0"/>
    <numFmt numFmtId="186" formatCode="s\t\a\nd\a\rd"/>
    <numFmt numFmtId="187" formatCode="#,000"/>
    <numFmt numFmtId="188" formatCode="#,##0.0000"/>
    <numFmt numFmtId="189" formatCode="0.000"/>
    <numFmt numFmtId="190" formatCode="#,##0.00000"/>
    <numFmt numFmtId="191" formatCode="#,##0.000000"/>
    <numFmt numFmtId="192" formatCode="0.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[$-407]dddd\,\ d\.\ mmmm\ yyyy"/>
    <numFmt numFmtId="199" formatCode="#,##0\ &quot;€&quot;"/>
  </numFmts>
  <fonts count="49">
    <font>
      <sz val="12"/>
      <name val="Arial"/>
      <family val="0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2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0"/>
      <color indexed="3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3" tint="0.79997998476028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52" applyFont="1">
      <alignment/>
      <protection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1" fillId="0" borderId="10" xfId="52" applyFont="1" applyBorder="1">
      <alignment/>
      <protection/>
    </xf>
    <xf numFmtId="0" fontId="2" fillId="0" borderId="11" xfId="52" applyBorder="1">
      <alignment/>
      <protection/>
    </xf>
    <xf numFmtId="0" fontId="2" fillId="0" borderId="0" xfId="52" applyBorder="1">
      <alignment/>
      <protection/>
    </xf>
    <xf numFmtId="0" fontId="2" fillId="0" borderId="12" xfId="52" applyBorder="1">
      <alignment/>
      <protection/>
    </xf>
    <xf numFmtId="172" fontId="2" fillId="0" borderId="13" xfId="52" applyNumberFormat="1" applyBorder="1">
      <alignment/>
      <protection/>
    </xf>
    <xf numFmtId="0" fontId="7" fillId="0" borderId="0" xfId="52" applyFont="1">
      <alignment/>
      <protection/>
    </xf>
    <xf numFmtId="10" fontId="2" fillId="0" borderId="0" xfId="52" applyNumberFormat="1" applyAlignment="1">
      <alignment horizontal="center"/>
      <protection/>
    </xf>
    <xf numFmtId="9" fontId="2" fillId="0" borderId="0" xfId="52" applyNumberFormat="1" applyAlignment="1">
      <alignment horizontal="right"/>
      <protection/>
    </xf>
    <xf numFmtId="10" fontId="2" fillId="0" borderId="0" xfId="52" applyNumberFormat="1" applyAlignment="1">
      <alignment horizontal="left"/>
      <protection/>
    </xf>
    <xf numFmtId="10" fontId="2" fillId="0" borderId="0" xfId="52" applyNumberFormat="1" applyAlignment="1">
      <alignment horizontal="right"/>
      <protection/>
    </xf>
    <xf numFmtId="0" fontId="7" fillId="0" borderId="12" xfId="52" applyFont="1" applyBorder="1">
      <alignment/>
      <protection/>
    </xf>
    <xf numFmtId="0" fontId="2" fillId="0" borderId="0" xfId="52" applyAlignment="1">
      <alignment horizontal="center"/>
      <protection/>
    </xf>
    <xf numFmtId="0" fontId="2" fillId="0" borderId="10" xfId="52" applyBorder="1">
      <alignment/>
      <protection/>
    </xf>
    <xf numFmtId="172" fontId="2" fillId="0" borderId="0" xfId="52" applyNumberFormat="1">
      <alignment/>
      <protection/>
    </xf>
    <xf numFmtId="172" fontId="2" fillId="0" borderId="0" xfId="52" applyNumberFormat="1" applyBorder="1">
      <alignment/>
      <protection/>
    </xf>
    <xf numFmtId="3" fontId="2" fillId="0" borderId="0" xfId="52" applyNumberFormat="1" applyFill="1" applyBorder="1" applyAlignment="1">
      <alignment horizontal="right"/>
      <protection/>
    </xf>
    <xf numFmtId="0" fontId="2" fillId="33" borderId="11" xfId="52" applyFill="1" applyBorder="1">
      <alignment/>
      <protection/>
    </xf>
    <xf numFmtId="0" fontId="2" fillId="0" borderId="0" xfId="52" applyAlignment="1">
      <alignment horizontal="right"/>
      <protection/>
    </xf>
    <xf numFmtId="0" fontId="2" fillId="33" borderId="12" xfId="52" applyFill="1" applyBorder="1">
      <alignment/>
      <protection/>
    </xf>
    <xf numFmtId="172" fontId="2" fillId="33" borderId="13" xfId="52" applyNumberFormat="1" applyFill="1" applyBorder="1">
      <alignment/>
      <protection/>
    </xf>
    <xf numFmtId="10" fontId="2" fillId="0" borderId="0" xfId="52" applyNumberFormat="1">
      <alignment/>
      <protection/>
    </xf>
    <xf numFmtId="10" fontId="2" fillId="0" borderId="0" xfId="52" applyNumberFormat="1" applyBorder="1" applyAlignment="1">
      <alignment horizontal="left"/>
      <protection/>
    </xf>
    <xf numFmtId="3" fontId="2" fillId="0" borderId="0" xfId="52" applyNumberFormat="1" applyFill="1" applyBorder="1">
      <alignment/>
      <protection/>
    </xf>
    <xf numFmtId="172" fontId="2" fillId="33" borderId="10" xfId="52" applyNumberFormat="1" applyFill="1" applyBorder="1">
      <alignment/>
      <protection/>
    </xf>
    <xf numFmtId="0" fontId="2" fillId="33" borderId="14" xfId="52" applyFill="1" applyBorder="1">
      <alignment/>
      <protection/>
    </xf>
    <xf numFmtId="0" fontId="2" fillId="33" borderId="15" xfId="52" applyFill="1" applyBorder="1">
      <alignment/>
      <protection/>
    </xf>
    <xf numFmtId="0" fontId="2" fillId="0" borderId="0" xfId="52" applyFill="1" applyBorder="1">
      <alignment/>
      <protection/>
    </xf>
    <xf numFmtId="172" fontId="2" fillId="0" borderId="0" xfId="52" applyNumberFormat="1" applyFill="1" applyBorder="1">
      <alignment/>
      <protection/>
    </xf>
    <xf numFmtId="0" fontId="2" fillId="0" borderId="0" xfId="52" applyNumberFormat="1">
      <alignment/>
      <protection/>
    </xf>
    <xf numFmtId="178" fontId="6" fillId="0" borderId="0" xfId="52" applyNumberFormat="1" applyFont="1">
      <alignment/>
      <protection/>
    </xf>
    <xf numFmtId="178" fontId="6" fillId="0" borderId="0" xfId="52" applyNumberFormat="1" applyFont="1" applyAlignment="1">
      <alignment horizontal="left"/>
      <protection/>
    </xf>
    <xf numFmtId="0" fontId="2" fillId="0" borderId="11" xfId="52" applyFill="1" applyBorder="1">
      <alignment/>
      <protection/>
    </xf>
    <xf numFmtId="0" fontId="2" fillId="0" borderId="14" xfId="52" applyBorder="1">
      <alignment/>
      <protection/>
    </xf>
    <xf numFmtId="0" fontId="2" fillId="0" borderId="15" xfId="52" applyBorder="1">
      <alignment/>
      <protection/>
    </xf>
    <xf numFmtId="0" fontId="2" fillId="0" borderId="0" xfId="52" applyFill="1">
      <alignment/>
      <protection/>
    </xf>
    <xf numFmtId="0" fontId="2" fillId="0" borderId="0" xfId="52" applyFont="1" applyFill="1" applyBorder="1">
      <alignment/>
      <protection/>
    </xf>
    <xf numFmtId="0" fontId="2" fillId="0" borderId="10" xfId="52" applyFont="1" applyBorder="1">
      <alignment/>
      <protection/>
    </xf>
    <xf numFmtId="0" fontId="2" fillId="0" borderId="14" xfId="52" applyFont="1" applyBorder="1">
      <alignment/>
      <protection/>
    </xf>
    <xf numFmtId="0" fontId="2" fillId="0" borderId="10" xfId="52" applyFont="1" applyFill="1" applyBorder="1">
      <alignment/>
      <protection/>
    </xf>
    <xf numFmtId="0" fontId="2" fillId="0" borderId="12" xfId="52" applyFont="1" applyFill="1" applyBorder="1">
      <alignment/>
      <protection/>
    </xf>
    <xf numFmtId="172" fontId="2" fillId="0" borderId="13" xfId="52" applyNumberFormat="1" applyFill="1" applyBorder="1">
      <alignment/>
      <protection/>
    </xf>
    <xf numFmtId="10" fontId="2" fillId="0" borderId="0" xfId="52" applyNumberFormat="1" applyBorder="1">
      <alignment/>
      <protection/>
    </xf>
    <xf numFmtId="0" fontId="2" fillId="33" borderId="10" xfId="52" applyFont="1" applyFill="1" applyBorder="1">
      <alignment/>
      <protection/>
    </xf>
    <xf numFmtId="0" fontId="2" fillId="33" borderId="14" xfId="52" applyFont="1" applyFill="1" applyBorder="1">
      <alignment/>
      <protection/>
    </xf>
    <xf numFmtId="0" fontId="2" fillId="0" borderId="0" xfId="52" applyFont="1">
      <alignment/>
      <protection/>
    </xf>
    <xf numFmtId="0" fontId="8" fillId="0" borderId="0" xfId="52" applyFont="1">
      <alignment/>
      <protection/>
    </xf>
    <xf numFmtId="10" fontId="2" fillId="0" borderId="0" xfId="52" applyNumberFormat="1" applyFont="1" applyAlignment="1">
      <alignment horizontal="center"/>
      <protection/>
    </xf>
    <xf numFmtId="0" fontId="2" fillId="0" borderId="0" xfId="52" applyFont="1" applyAlignment="1">
      <alignment horizontal="left"/>
      <protection/>
    </xf>
    <xf numFmtId="3" fontId="9" fillId="0" borderId="0" xfId="52" applyNumberFormat="1" applyFont="1" applyFill="1" applyBorder="1" applyAlignment="1">
      <alignment horizontal="left"/>
      <protection/>
    </xf>
    <xf numFmtId="172" fontId="2" fillId="0" borderId="15" xfId="52" applyNumberFormat="1" applyBorder="1">
      <alignment/>
      <protection/>
    </xf>
    <xf numFmtId="0" fontId="1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2" fillId="0" borderId="0" xfId="52" applyNumberFormat="1">
      <alignment/>
      <protection/>
    </xf>
    <xf numFmtId="4" fontId="2" fillId="0" borderId="0" xfId="52" applyNumberFormat="1" applyBorder="1">
      <alignment/>
      <protection/>
    </xf>
    <xf numFmtId="4" fontId="2" fillId="0" borderId="0" xfId="52" applyNumberFormat="1">
      <alignment/>
      <protection/>
    </xf>
    <xf numFmtId="172" fontId="2" fillId="0" borderId="11" xfId="52" applyNumberFormat="1" applyFill="1" applyBorder="1">
      <alignment/>
      <protection/>
    </xf>
    <xf numFmtId="3" fontId="7" fillId="0" borderId="0" xfId="52" applyNumberFormat="1" applyFont="1">
      <alignment/>
      <protection/>
    </xf>
    <xf numFmtId="172" fontId="7" fillId="0" borderId="0" xfId="52" applyNumberFormat="1" applyFont="1">
      <alignment/>
      <protection/>
    </xf>
    <xf numFmtId="0" fontId="2" fillId="0" borderId="0" xfId="52" applyFont="1" applyBorder="1">
      <alignment/>
      <protection/>
    </xf>
    <xf numFmtId="0" fontId="10" fillId="0" borderId="0" xfId="0" applyFont="1" applyAlignment="1">
      <alignment horizontal="center" vertical="center"/>
    </xf>
    <xf numFmtId="0" fontId="2" fillId="0" borderId="16" xfId="52" applyFill="1" applyBorder="1">
      <alignment/>
      <protection/>
    </xf>
    <xf numFmtId="0" fontId="2" fillId="0" borderId="0" xfId="52" applyFont="1" applyAlignment="1">
      <alignment vertical="center"/>
      <protection/>
    </xf>
    <xf numFmtId="178" fontId="1" fillId="0" borderId="0" xfId="52" applyNumberFormat="1" applyFont="1">
      <alignment/>
      <protection/>
    </xf>
    <xf numFmtId="10" fontId="2" fillId="0" borderId="0" xfId="52" applyNumberFormat="1" applyFont="1">
      <alignment/>
      <protection/>
    </xf>
    <xf numFmtId="10" fontId="2" fillId="0" borderId="0" xfId="52" applyNumberFormat="1" applyFont="1" applyAlignment="1">
      <alignment horizontal="left"/>
      <protection/>
    </xf>
    <xf numFmtId="3" fontId="2" fillId="0" borderId="0" xfId="52" applyNumberFormat="1" applyFont="1" applyFill="1" applyBorder="1" applyAlignment="1">
      <alignment horizontal="right"/>
      <protection/>
    </xf>
    <xf numFmtId="0" fontId="2" fillId="0" borderId="0" xfId="52" applyFont="1" applyAlignment="1">
      <alignment horizontal="right"/>
      <protection/>
    </xf>
    <xf numFmtId="10" fontId="2" fillId="0" borderId="0" xfId="52" applyNumberFormat="1" applyFont="1" applyAlignment="1">
      <alignment horizontal="right"/>
      <protection/>
    </xf>
    <xf numFmtId="0" fontId="2" fillId="34" borderId="10" xfId="52" applyFont="1" applyFill="1" applyBorder="1">
      <alignment/>
      <protection/>
    </xf>
    <xf numFmtId="0" fontId="2" fillId="34" borderId="11" xfId="52" applyFill="1" applyBorder="1">
      <alignment/>
      <protection/>
    </xf>
    <xf numFmtId="0" fontId="2" fillId="34" borderId="14" xfId="52" applyFont="1" applyFill="1" applyBorder="1">
      <alignment/>
      <protection/>
    </xf>
    <xf numFmtId="0" fontId="2" fillId="34" borderId="15" xfId="52" applyFill="1" applyBorder="1">
      <alignment/>
      <protection/>
    </xf>
    <xf numFmtId="3" fontId="2" fillId="34" borderId="15" xfId="52" applyNumberFormat="1" applyFill="1" applyBorder="1">
      <alignment/>
      <protection/>
    </xf>
    <xf numFmtId="3" fontId="2" fillId="34" borderId="15" xfId="52" applyNumberFormat="1" applyFont="1" applyFill="1" applyBorder="1">
      <alignment/>
      <protection/>
    </xf>
    <xf numFmtId="0" fontId="47" fillId="34" borderId="15" xfId="52" applyFont="1" applyFill="1" applyBorder="1">
      <alignment/>
      <protection/>
    </xf>
    <xf numFmtId="0" fontId="2" fillId="34" borderId="12" xfId="52" applyFill="1" applyBorder="1">
      <alignment/>
      <protection/>
    </xf>
    <xf numFmtId="0" fontId="2" fillId="34" borderId="13" xfId="52" applyFill="1" applyBorder="1">
      <alignment/>
      <protection/>
    </xf>
    <xf numFmtId="0" fontId="48" fillId="34" borderId="14" xfId="52" applyFont="1" applyFill="1" applyBorder="1">
      <alignment/>
      <protection/>
    </xf>
    <xf numFmtId="0" fontId="2" fillId="34" borderId="14" xfId="52" applyFill="1" applyBorder="1">
      <alignment/>
      <protection/>
    </xf>
    <xf numFmtId="2" fontId="2" fillId="34" borderId="12" xfId="52" applyNumberFormat="1" applyFill="1" applyBorder="1">
      <alignment/>
      <protection/>
    </xf>
    <xf numFmtId="0" fontId="2" fillId="34" borderId="10" xfId="52" applyFill="1" applyBorder="1">
      <alignment/>
      <protection/>
    </xf>
    <xf numFmtId="0" fontId="7" fillId="34" borderId="14" xfId="52" applyFont="1" applyFill="1" applyBorder="1">
      <alignment/>
      <protection/>
    </xf>
    <xf numFmtId="0" fontId="7" fillId="34" borderId="15" xfId="52" applyFont="1" applyFill="1" applyBorder="1">
      <alignment/>
      <protection/>
    </xf>
    <xf numFmtId="172" fontId="7" fillId="34" borderId="14" xfId="52" applyNumberFormat="1" applyFont="1" applyFill="1" applyBorder="1">
      <alignment/>
      <protection/>
    </xf>
    <xf numFmtId="172" fontId="2" fillId="34" borderId="13" xfId="52" applyNumberFormat="1" applyFill="1" applyBorder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6" xfId="52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2" fillId="0" borderId="0" xfId="52" applyFont="1" applyAlignment="1">
      <alignment horizontal="center"/>
      <protection/>
    </xf>
    <xf numFmtId="172" fontId="7" fillId="0" borderId="0" xfId="52" applyNumberFormat="1" applyFont="1" applyAlignment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_Berechnung gebührenfähige Gemeinkosten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742950</xdr:colOff>
      <xdr:row>12</xdr:row>
      <xdr:rowOff>0</xdr:rowOff>
    </xdr:from>
    <xdr:to>
      <xdr:col>13</xdr:col>
      <xdr:colOff>371475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172700" y="2457450"/>
          <a:ext cx="923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15</xdr:row>
      <xdr:rowOff>152400</xdr:rowOff>
    </xdr:from>
    <xdr:to>
      <xdr:col>11</xdr:col>
      <xdr:colOff>895350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553325" y="3095625"/>
          <a:ext cx="1790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27</xdr:row>
      <xdr:rowOff>9525</xdr:rowOff>
    </xdr:from>
    <xdr:to>
      <xdr:col>10</xdr:col>
      <xdr:colOff>66675</xdr:colOff>
      <xdr:row>28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7448550" y="4895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0</xdr:rowOff>
    </xdr:from>
    <xdr:to>
      <xdr:col>15</xdr:col>
      <xdr:colOff>9525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>
          <a:off x="12906375" y="310515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1009650</xdr:colOff>
      <xdr:row>26</xdr:row>
      <xdr:rowOff>152400</xdr:rowOff>
    </xdr:from>
    <xdr:to>
      <xdr:col>15</xdr:col>
      <xdr:colOff>0</xdr:colOff>
      <xdr:row>35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2887325" y="4876800"/>
          <a:ext cx="95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933450</xdr:colOff>
      <xdr:row>6</xdr:row>
      <xdr:rowOff>0</xdr:rowOff>
    </xdr:from>
    <xdr:to>
      <xdr:col>7</xdr:col>
      <xdr:colOff>933450</xdr:colOff>
      <xdr:row>10</xdr:row>
      <xdr:rowOff>9525</xdr:rowOff>
    </xdr:to>
    <xdr:sp>
      <xdr:nvSpPr>
        <xdr:cNvPr id="6" name="Line 6"/>
        <xdr:cNvSpPr>
          <a:spLocks/>
        </xdr:cNvSpPr>
      </xdr:nvSpPr>
      <xdr:spPr>
        <a:xfrm>
          <a:off x="5419725" y="14192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12</xdr:row>
      <xdr:rowOff>9525</xdr:rowOff>
    </xdr:from>
    <xdr:to>
      <xdr:col>10</xdr:col>
      <xdr:colOff>19050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695950" y="2466975"/>
          <a:ext cx="17049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714375</xdr:colOff>
      <xdr:row>6</xdr:row>
      <xdr:rowOff>0</xdr:rowOff>
    </xdr:from>
    <xdr:to>
      <xdr:col>14</xdr:col>
      <xdr:colOff>714375</xdr:colOff>
      <xdr:row>10</xdr:row>
      <xdr:rowOff>9525</xdr:rowOff>
    </xdr:to>
    <xdr:sp>
      <xdr:nvSpPr>
        <xdr:cNvPr id="8" name="Line 8"/>
        <xdr:cNvSpPr>
          <a:spLocks/>
        </xdr:cNvSpPr>
      </xdr:nvSpPr>
      <xdr:spPr>
        <a:xfrm>
          <a:off x="12592050" y="14192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0</xdr:rowOff>
    </xdr:from>
    <xdr:to>
      <xdr:col>13</xdr:col>
      <xdr:colOff>257175</xdr:colOff>
      <xdr:row>9</xdr:row>
      <xdr:rowOff>152400</xdr:rowOff>
    </xdr:to>
    <xdr:sp>
      <xdr:nvSpPr>
        <xdr:cNvPr id="9" name="Line 9"/>
        <xdr:cNvSpPr>
          <a:spLocks/>
        </xdr:cNvSpPr>
      </xdr:nvSpPr>
      <xdr:spPr>
        <a:xfrm>
          <a:off x="6029325" y="1419225"/>
          <a:ext cx="49530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6</xdr:row>
      <xdr:rowOff>19050</xdr:rowOff>
    </xdr:from>
    <xdr:to>
      <xdr:col>14</xdr:col>
      <xdr:colOff>514350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181725" y="1438275"/>
          <a:ext cx="6210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152400</xdr:rowOff>
    </xdr:from>
    <xdr:to>
      <xdr:col>10</xdr:col>
      <xdr:colOff>66675</xdr:colOff>
      <xdr:row>23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7448550" y="4067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12</xdr:row>
      <xdr:rowOff>0</xdr:rowOff>
    </xdr:from>
    <xdr:to>
      <xdr:col>15</xdr:col>
      <xdr:colOff>323850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12515850" y="2457450"/>
          <a:ext cx="704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31</xdr:row>
      <xdr:rowOff>0</xdr:rowOff>
    </xdr:from>
    <xdr:to>
      <xdr:col>9</xdr:col>
      <xdr:colOff>790575</xdr:colOff>
      <xdr:row>32</xdr:row>
      <xdr:rowOff>152400</xdr:rowOff>
    </xdr:to>
    <xdr:sp>
      <xdr:nvSpPr>
        <xdr:cNvPr id="13" name="Line 13"/>
        <xdr:cNvSpPr>
          <a:spLocks/>
        </xdr:cNvSpPr>
      </xdr:nvSpPr>
      <xdr:spPr>
        <a:xfrm flipH="1">
          <a:off x="5867400" y="5534025"/>
          <a:ext cx="1447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31</xdr:row>
      <xdr:rowOff>0</xdr:rowOff>
    </xdr:from>
    <xdr:to>
      <xdr:col>12</xdr:col>
      <xdr:colOff>0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7610475" y="5534025"/>
          <a:ext cx="1819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44</xdr:row>
      <xdr:rowOff>0</xdr:rowOff>
    </xdr:from>
    <xdr:to>
      <xdr:col>7</xdr:col>
      <xdr:colOff>981075</xdr:colOff>
      <xdr:row>44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5457825" y="763905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42</xdr:row>
      <xdr:rowOff>152400</xdr:rowOff>
    </xdr:from>
    <xdr:to>
      <xdr:col>12</xdr:col>
      <xdr:colOff>85725</xdr:colOff>
      <xdr:row>44</xdr:row>
      <xdr:rowOff>152400</xdr:rowOff>
    </xdr:to>
    <xdr:sp>
      <xdr:nvSpPr>
        <xdr:cNvPr id="16" name="Line 16"/>
        <xdr:cNvSpPr>
          <a:spLocks/>
        </xdr:cNvSpPr>
      </xdr:nvSpPr>
      <xdr:spPr>
        <a:xfrm flipH="1">
          <a:off x="9515475" y="7467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34</xdr:row>
      <xdr:rowOff>152400</xdr:rowOff>
    </xdr:from>
    <xdr:to>
      <xdr:col>7</xdr:col>
      <xdr:colOff>971550</xdr:colOff>
      <xdr:row>36</xdr:row>
      <xdr:rowOff>0</xdr:rowOff>
    </xdr:to>
    <xdr:sp>
      <xdr:nvSpPr>
        <xdr:cNvPr id="17" name="Line 17"/>
        <xdr:cNvSpPr>
          <a:spLocks/>
        </xdr:cNvSpPr>
      </xdr:nvSpPr>
      <xdr:spPr>
        <a:xfrm>
          <a:off x="5457825" y="6172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39</xdr:row>
      <xdr:rowOff>0</xdr:rowOff>
    </xdr:from>
    <xdr:to>
      <xdr:col>7</xdr:col>
      <xdr:colOff>971550</xdr:colOff>
      <xdr:row>39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5457825" y="68294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35</xdr:row>
      <xdr:rowOff>9525</xdr:rowOff>
    </xdr:from>
    <xdr:to>
      <xdr:col>12</xdr:col>
      <xdr:colOff>95250</xdr:colOff>
      <xdr:row>35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9525000" y="6191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39</xdr:row>
      <xdr:rowOff>0</xdr:rowOff>
    </xdr:from>
    <xdr:to>
      <xdr:col>12</xdr:col>
      <xdr:colOff>95250</xdr:colOff>
      <xdr:row>40</xdr:row>
      <xdr:rowOff>152400</xdr:rowOff>
    </xdr:to>
    <xdr:sp>
      <xdr:nvSpPr>
        <xdr:cNvPr id="20" name="Line 20"/>
        <xdr:cNvSpPr>
          <a:spLocks/>
        </xdr:cNvSpPr>
      </xdr:nvSpPr>
      <xdr:spPr>
        <a:xfrm flipH="1">
          <a:off x="9525000" y="6829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15</xdr:col>
      <xdr:colOff>0</xdr:colOff>
      <xdr:row>40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12896850" y="6829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742950</xdr:colOff>
      <xdr:row>12</xdr:row>
      <xdr:rowOff>0</xdr:rowOff>
    </xdr:from>
    <xdr:to>
      <xdr:col>13</xdr:col>
      <xdr:colOff>371475</xdr:colOff>
      <xdr:row>14</xdr:row>
      <xdr:rowOff>0</xdr:rowOff>
    </xdr:to>
    <xdr:sp>
      <xdr:nvSpPr>
        <xdr:cNvPr id="22" name="Line 1"/>
        <xdr:cNvSpPr>
          <a:spLocks/>
        </xdr:cNvSpPr>
      </xdr:nvSpPr>
      <xdr:spPr>
        <a:xfrm flipH="1">
          <a:off x="10172700" y="2457450"/>
          <a:ext cx="923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15</xdr:row>
      <xdr:rowOff>152400</xdr:rowOff>
    </xdr:from>
    <xdr:to>
      <xdr:col>11</xdr:col>
      <xdr:colOff>895350</xdr:colOff>
      <xdr:row>19</xdr:row>
      <xdr:rowOff>0</xdr:rowOff>
    </xdr:to>
    <xdr:sp>
      <xdr:nvSpPr>
        <xdr:cNvPr id="23" name="Line 2"/>
        <xdr:cNvSpPr>
          <a:spLocks/>
        </xdr:cNvSpPr>
      </xdr:nvSpPr>
      <xdr:spPr>
        <a:xfrm flipH="1">
          <a:off x="7553325" y="3095625"/>
          <a:ext cx="1790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27</xdr:row>
      <xdr:rowOff>9525</xdr:rowOff>
    </xdr:from>
    <xdr:to>
      <xdr:col>10</xdr:col>
      <xdr:colOff>66675</xdr:colOff>
      <xdr:row>28</xdr:row>
      <xdr:rowOff>152400</xdr:rowOff>
    </xdr:to>
    <xdr:sp>
      <xdr:nvSpPr>
        <xdr:cNvPr id="24" name="Line 3"/>
        <xdr:cNvSpPr>
          <a:spLocks/>
        </xdr:cNvSpPr>
      </xdr:nvSpPr>
      <xdr:spPr>
        <a:xfrm flipH="1">
          <a:off x="7448550" y="4895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0</xdr:rowOff>
    </xdr:from>
    <xdr:to>
      <xdr:col>15</xdr:col>
      <xdr:colOff>9525</xdr:colOff>
      <xdr:row>24</xdr:row>
      <xdr:rowOff>19050</xdr:rowOff>
    </xdr:to>
    <xdr:sp>
      <xdr:nvSpPr>
        <xdr:cNvPr id="25" name="Line 4"/>
        <xdr:cNvSpPr>
          <a:spLocks/>
        </xdr:cNvSpPr>
      </xdr:nvSpPr>
      <xdr:spPr>
        <a:xfrm>
          <a:off x="12906375" y="310515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1009650</xdr:colOff>
      <xdr:row>26</xdr:row>
      <xdr:rowOff>152400</xdr:rowOff>
    </xdr:from>
    <xdr:to>
      <xdr:col>15</xdr:col>
      <xdr:colOff>0</xdr:colOff>
      <xdr:row>35</xdr:row>
      <xdr:rowOff>152400</xdr:rowOff>
    </xdr:to>
    <xdr:sp>
      <xdr:nvSpPr>
        <xdr:cNvPr id="26" name="Line 5"/>
        <xdr:cNvSpPr>
          <a:spLocks/>
        </xdr:cNvSpPr>
      </xdr:nvSpPr>
      <xdr:spPr>
        <a:xfrm>
          <a:off x="12887325" y="4876800"/>
          <a:ext cx="95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933450</xdr:colOff>
      <xdr:row>6</xdr:row>
      <xdr:rowOff>0</xdr:rowOff>
    </xdr:from>
    <xdr:to>
      <xdr:col>7</xdr:col>
      <xdr:colOff>933450</xdr:colOff>
      <xdr:row>10</xdr:row>
      <xdr:rowOff>9525</xdr:rowOff>
    </xdr:to>
    <xdr:sp>
      <xdr:nvSpPr>
        <xdr:cNvPr id="27" name="Line 6"/>
        <xdr:cNvSpPr>
          <a:spLocks/>
        </xdr:cNvSpPr>
      </xdr:nvSpPr>
      <xdr:spPr>
        <a:xfrm>
          <a:off x="5419725" y="14192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12</xdr:row>
      <xdr:rowOff>9525</xdr:rowOff>
    </xdr:from>
    <xdr:to>
      <xdr:col>10</xdr:col>
      <xdr:colOff>19050</xdr:colOff>
      <xdr:row>19</xdr:row>
      <xdr:rowOff>0</xdr:rowOff>
    </xdr:to>
    <xdr:sp>
      <xdr:nvSpPr>
        <xdr:cNvPr id="28" name="Line 7"/>
        <xdr:cNvSpPr>
          <a:spLocks/>
        </xdr:cNvSpPr>
      </xdr:nvSpPr>
      <xdr:spPr>
        <a:xfrm>
          <a:off x="5695950" y="2466975"/>
          <a:ext cx="17049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714375</xdr:colOff>
      <xdr:row>6</xdr:row>
      <xdr:rowOff>0</xdr:rowOff>
    </xdr:from>
    <xdr:to>
      <xdr:col>14</xdr:col>
      <xdr:colOff>714375</xdr:colOff>
      <xdr:row>10</xdr:row>
      <xdr:rowOff>9525</xdr:rowOff>
    </xdr:to>
    <xdr:sp>
      <xdr:nvSpPr>
        <xdr:cNvPr id="29" name="Line 8"/>
        <xdr:cNvSpPr>
          <a:spLocks/>
        </xdr:cNvSpPr>
      </xdr:nvSpPr>
      <xdr:spPr>
        <a:xfrm>
          <a:off x="12592050" y="14192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0</xdr:rowOff>
    </xdr:from>
    <xdr:to>
      <xdr:col>13</xdr:col>
      <xdr:colOff>257175</xdr:colOff>
      <xdr:row>9</xdr:row>
      <xdr:rowOff>152400</xdr:rowOff>
    </xdr:to>
    <xdr:sp>
      <xdr:nvSpPr>
        <xdr:cNvPr id="30" name="Line 9"/>
        <xdr:cNvSpPr>
          <a:spLocks/>
        </xdr:cNvSpPr>
      </xdr:nvSpPr>
      <xdr:spPr>
        <a:xfrm>
          <a:off x="6029325" y="1419225"/>
          <a:ext cx="49530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6</xdr:row>
      <xdr:rowOff>19050</xdr:rowOff>
    </xdr:from>
    <xdr:to>
      <xdr:col>14</xdr:col>
      <xdr:colOff>514350</xdr:colOff>
      <xdr:row>10</xdr:row>
      <xdr:rowOff>0</xdr:rowOff>
    </xdr:to>
    <xdr:sp>
      <xdr:nvSpPr>
        <xdr:cNvPr id="31" name="Line 10"/>
        <xdr:cNvSpPr>
          <a:spLocks/>
        </xdr:cNvSpPr>
      </xdr:nvSpPr>
      <xdr:spPr>
        <a:xfrm flipH="1">
          <a:off x="6181725" y="1438275"/>
          <a:ext cx="6210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152400</xdr:rowOff>
    </xdr:from>
    <xdr:to>
      <xdr:col>10</xdr:col>
      <xdr:colOff>66675</xdr:colOff>
      <xdr:row>23</xdr:row>
      <xdr:rowOff>152400</xdr:rowOff>
    </xdr:to>
    <xdr:sp>
      <xdr:nvSpPr>
        <xdr:cNvPr id="32" name="Line 11"/>
        <xdr:cNvSpPr>
          <a:spLocks/>
        </xdr:cNvSpPr>
      </xdr:nvSpPr>
      <xdr:spPr>
        <a:xfrm>
          <a:off x="7448550" y="4067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12</xdr:row>
      <xdr:rowOff>0</xdr:rowOff>
    </xdr:from>
    <xdr:to>
      <xdr:col>15</xdr:col>
      <xdr:colOff>323850</xdr:colOff>
      <xdr:row>14</xdr:row>
      <xdr:rowOff>0</xdr:rowOff>
    </xdr:to>
    <xdr:sp>
      <xdr:nvSpPr>
        <xdr:cNvPr id="33" name="Line 12"/>
        <xdr:cNvSpPr>
          <a:spLocks/>
        </xdr:cNvSpPr>
      </xdr:nvSpPr>
      <xdr:spPr>
        <a:xfrm>
          <a:off x="12515850" y="2457450"/>
          <a:ext cx="704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31</xdr:row>
      <xdr:rowOff>0</xdr:rowOff>
    </xdr:from>
    <xdr:to>
      <xdr:col>9</xdr:col>
      <xdr:colOff>790575</xdr:colOff>
      <xdr:row>32</xdr:row>
      <xdr:rowOff>152400</xdr:rowOff>
    </xdr:to>
    <xdr:sp>
      <xdr:nvSpPr>
        <xdr:cNvPr id="34" name="Line 13"/>
        <xdr:cNvSpPr>
          <a:spLocks/>
        </xdr:cNvSpPr>
      </xdr:nvSpPr>
      <xdr:spPr>
        <a:xfrm flipH="1">
          <a:off x="5867400" y="5534025"/>
          <a:ext cx="1447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31</xdr:row>
      <xdr:rowOff>0</xdr:rowOff>
    </xdr:from>
    <xdr:to>
      <xdr:col>12</xdr:col>
      <xdr:colOff>0</xdr:colOff>
      <xdr:row>33</xdr:row>
      <xdr:rowOff>0</xdr:rowOff>
    </xdr:to>
    <xdr:sp>
      <xdr:nvSpPr>
        <xdr:cNvPr id="35" name="Line 14"/>
        <xdr:cNvSpPr>
          <a:spLocks/>
        </xdr:cNvSpPr>
      </xdr:nvSpPr>
      <xdr:spPr>
        <a:xfrm>
          <a:off x="7610475" y="5534025"/>
          <a:ext cx="1819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44</xdr:row>
      <xdr:rowOff>0</xdr:rowOff>
    </xdr:from>
    <xdr:to>
      <xdr:col>7</xdr:col>
      <xdr:colOff>981075</xdr:colOff>
      <xdr:row>44</xdr:row>
      <xdr:rowOff>152400</xdr:rowOff>
    </xdr:to>
    <xdr:sp>
      <xdr:nvSpPr>
        <xdr:cNvPr id="36" name="Line 15"/>
        <xdr:cNvSpPr>
          <a:spLocks/>
        </xdr:cNvSpPr>
      </xdr:nvSpPr>
      <xdr:spPr>
        <a:xfrm>
          <a:off x="5457825" y="763905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42</xdr:row>
      <xdr:rowOff>152400</xdr:rowOff>
    </xdr:from>
    <xdr:to>
      <xdr:col>12</xdr:col>
      <xdr:colOff>85725</xdr:colOff>
      <xdr:row>44</xdr:row>
      <xdr:rowOff>152400</xdr:rowOff>
    </xdr:to>
    <xdr:sp>
      <xdr:nvSpPr>
        <xdr:cNvPr id="37" name="Line 16"/>
        <xdr:cNvSpPr>
          <a:spLocks/>
        </xdr:cNvSpPr>
      </xdr:nvSpPr>
      <xdr:spPr>
        <a:xfrm flipH="1">
          <a:off x="9515475" y="7467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34</xdr:row>
      <xdr:rowOff>152400</xdr:rowOff>
    </xdr:from>
    <xdr:to>
      <xdr:col>7</xdr:col>
      <xdr:colOff>971550</xdr:colOff>
      <xdr:row>36</xdr:row>
      <xdr:rowOff>0</xdr:rowOff>
    </xdr:to>
    <xdr:sp>
      <xdr:nvSpPr>
        <xdr:cNvPr id="38" name="Line 17"/>
        <xdr:cNvSpPr>
          <a:spLocks/>
        </xdr:cNvSpPr>
      </xdr:nvSpPr>
      <xdr:spPr>
        <a:xfrm>
          <a:off x="5457825" y="6172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39</xdr:row>
      <xdr:rowOff>0</xdr:rowOff>
    </xdr:from>
    <xdr:to>
      <xdr:col>7</xdr:col>
      <xdr:colOff>971550</xdr:colOff>
      <xdr:row>39</xdr:row>
      <xdr:rowOff>152400</xdr:rowOff>
    </xdr:to>
    <xdr:sp>
      <xdr:nvSpPr>
        <xdr:cNvPr id="39" name="Line 18"/>
        <xdr:cNvSpPr>
          <a:spLocks/>
        </xdr:cNvSpPr>
      </xdr:nvSpPr>
      <xdr:spPr>
        <a:xfrm>
          <a:off x="5457825" y="68294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35</xdr:row>
      <xdr:rowOff>9525</xdr:rowOff>
    </xdr:from>
    <xdr:to>
      <xdr:col>12</xdr:col>
      <xdr:colOff>95250</xdr:colOff>
      <xdr:row>35</xdr:row>
      <xdr:rowOff>152400</xdr:rowOff>
    </xdr:to>
    <xdr:sp>
      <xdr:nvSpPr>
        <xdr:cNvPr id="40" name="Line 19"/>
        <xdr:cNvSpPr>
          <a:spLocks/>
        </xdr:cNvSpPr>
      </xdr:nvSpPr>
      <xdr:spPr>
        <a:xfrm>
          <a:off x="9525000" y="6191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39</xdr:row>
      <xdr:rowOff>0</xdr:rowOff>
    </xdr:from>
    <xdr:to>
      <xdr:col>12</xdr:col>
      <xdr:colOff>95250</xdr:colOff>
      <xdr:row>40</xdr:row>
      <xdr:rowOff>152400</xdr:rowOff>
    </xdr:to>
    <xdr:sp>
      <xdr:nvSpPr>
        <xdr:cNvPr id="41" name="Line 20"/>
        <xdr:cNvSpPr>
          <a:spLocks/>
        </xdr:cNvSpPr>
      </xdr:nvSpPr>
      <xdr:spPr>
        <a:xfrm flipH="1">
          <a:off x="9525000" y="6829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15</xdr:col>
      <xdr:colOff>0</xdr:colOff>
      <xdr:row>40</xdr:row>
      <xdr:rowOff>152400</xdr:rowOff>
    </xdr:to>
    <xdr:sp>
      <xdr:nvSpPr>
        <xdr:cNvPr id="42" name="Line 21"/>
        <xdr:cNvSpPr>
          <a:spLocks/>
        </xdr:cNvSpPr>
      </xdr:nvSpPr>
      <xdr:spPr>
        <a:xfrm>
          <a:off x="12896850" y="6829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66-K\W&#252;stlich\Wirtschaftsplan\Wirtschaftsplan16.17\Vorkalkulation%202017%20-neu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K2017"/>
      <sheetName val="Schema2017"/>
      <sheetName val="Nebenerträge"/>
      <sheetName val="Direkte Kosten"/>
      <sheetName val="Zinsaufteilung"/>
    </sheetNames>
    <sheetDataSet>
      <sheetData sheetId="0">
        <row r="58">
          <cell r="E58">
            <v>49160366.67028563</v>
          </cell>
        </row>
        <row r="60">
          <cell r="E60">
            <v>46015533.32971437</v>
          </cell>
        </row>
        <row r="70">
          <cell r="C70">
            <v>4230000</v>
          </cell>
          <cell r="E70">
            <v>403000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E1">
      <selection activeCell="S12" sqref="S12"/>
    </sheetView>
  </sheetViews>
  <sheetFormatPr defaultColWidth="8.88671875" defaultRowHeight="15"/>
  <cols>
    <col min="1" max="1" width="14.4453125" style="3" customWidth="1"/>
    <col min="2" max="2" width="5.77734375" style="3" customWidth="1"/>
    <col min="3" max="3" width="2.77734375" style="3" customWidth="1"/>
    <col min="4" max="4" width="8.88671875" style="3" customWidth="1"/>
    <col min="5" max="5" width="2.6640625" style="3" customWidth="1"/>
    <col min="6" max="7" width="8.88671875" style="3" customWidth="1"/>
    <col min="8" max="8" width="13.77734375" style="3" customWidth="1"/>
    <col min="9" max="9" width="9.99609375" style="3" customWidth="1"/>
    <col min="10" max="10" width="9.99609375" style="3" bestFit="1" customWidth="1"/>
    <col min="11" max="11" width="12.4453125" style="3" customWidth="1"/>
    <col min="12" max="12" width="11.4453125" style="3" customWidth="1"/>
    <col min="13" max="13" width="15.10546875" style="3" customWidth="1"/>
    <col min="14" max="14" width="13.4453125" style="3" customWidth="1"/>
    <col min="15" max="15" width="11.88671875" style="3" customWidth="1"/>
    <col min="16" max="16" width="11.21484375" style="3" customWidth="1"/>
    <col min="17" max="17" width="10.5546875" style="3" customWidth="1"/>
    <col min="18" max="18" width="9.10546875" style="3" bestFit="1" customWidth="1"/>
    <col min="19" max="16384" width="8.88671875" style="3" customWidth="1"/>
  </cols>
  <sheetData>
    <row r="1" spans="1:16" ht="18">
      <c r="A1" s="1"/>
      <c r="B1" s="2"/>
      <c r="C1" s="2"/>
      <c r="D1" s="57" t="s">
        <v>35</v>
      </c>
      <c r="E1" s="58"/>
      <c r="F1" s="58"/>
      <c r="G1" s="93" t="s">
        <v>36</v>
      </c>
      <c r="H1" s="94"/>
      <c r="I1" s="94"/>
      <c r="J1" s="94"/>
      <c r="K1" s="94"/>
      <c r="L1" s="94"/>
      <c r="M1" s="94"/>
      <c r="N1" s="58"/>
      <c r="O1" s="58"/>
      <c r="P1" s="59"/>
    </row>
    <row r="2" spans="1:14" ht="18">
      <c r="A2" s="1"/>
      <c r="B2" s="5"/>
      <c r="D2" s="70"/>
      <c r="E2" s="58"/>
      <c r="F2" s="58"/>
      <c r="G2" s="93" t="s">
        <v>66</v>
      </c>
      <c r="H2" s="94"/>
      <c r="I2" s="94"/>
      <c r="J2" s="94"/>
      <c r="K2" s="94"/>
      <c r="L2" s="94"/>
      <c r="M2" s="94"/>
      <c r="N2" s="58"/>
    </row>
    <row r="3" spans="1:13" ht="30">
      <c r="A3" s="67"/>
      <c r="B3" s="2"/>
      <c r="C3" s="2"/>
      <c r="I3" s="1"/>
      <c r="K3" s="1"/>
      <c r="L3" s="1"/>
      <c r="M3" s="4"/>
    </row>
    <row r="5" spans="1:16" ht="18">
      <c r="A5" s="12" t="s">
        <v>3</v>
      </c>
      <c r="D5" s="51"/>
      <c r="H5" s="7" t="s">
        <v>0</v>
      </c>
      <c r="I5" s="8"/>
      <c r="J5" s="9"/>
      <c r="L5" s="60">
        <f>D7+D8</f>
        <v>95175900</v>
      </c>
      <c r="O5" s="7" t="s">
        <v>1</v>
      </c>
      <c r="P5" s="8"/>
    </row>
    <row r="6" spans="1:16" ht="12.75">
      <c r="A6" s="51"/>
      <c r="D6" s="73"/>
      <c r="H6" s="10" t="s">
        <v>2</v>
      </c>
      <c r="I6" s="11">
        <f>D7</f>
        <v>49160366.67028563</v>
      </c>
      <c r="J6" s="9"/>
      <c r="O6" s="10" t="s">
        <v>2</v>
      </c>
      <c r="P6" s="11">
        <f>D8</f>
        <v>46015533.32971437</v>
      </c>
    </row>
    <row r="7" spans="1:13" ht="12.75">
      <c r="A7" s="51" t="s">
        <v>0</v>
      </c>
      <c r="D7" s="73">
        <f>'[1]VK2017'!E58</f>
        <v>49160366.67028563</v>
      </c>
      <c r="E7" s="3" t="s">
        <v>6</v>
      </c>
      <c r="K7" s="15">
        <f>F37</f>
        <v>0.553</v>
      </c>
      <c r="M7" s="27">
        <f>D40</f>
        <v>0.8908</v>
      </c>
    </row>
    <row r="8" spans="1:15" ht="12.75">
      <c r="A8" s="51" t="s">
        <v>1</v>
      </c>
      <c r="D8" s="73">
        <f>'[1]VK2017'!E60</f>
        <v>46015533.32971437</v>
      </c>
      <c r="E8" s="3" t="s">
        <v>6</v>
      </c>
      <c r="H8" s="13"/>
      <c r="O8" s="14"/>
    </row>
    <row r="9" spans="1:15" ht="12.75">
      <c r="A9" s="51" t="s">
        <v>8</v>
      </c>
      <c r="B9" s="51"/>
      <c r="C9" s="51"/>
      <c r="D9" s="73">
        <f>-('[1]VK2017'!C70)</f>
        <v>-4230000</v>
      </c>
      <c r="E9" s="3" t="s">
        <v>6</v>
      </c>
      <c r="H9" s="13">
        <f>D37</f>
        <v>0.447</v>
      </c>
      <c r="J9" s="15"/>
      <c r="M9" s="16"/>
      <c r="O9" s="13">
        <f>F40</f>
        <v>0.1092</v>
      </c>
    </row>
    <row r="10" spans="1:5" ht="12.75">
      <c r="A10" s="51" t="s">
        <v>9</v>
      </c>
      <c r="B10" s="51"/>
      <c r="C10" s="51"/>
      <c r="D10" s="73">
        <f>-('[1]VK2017'!E70)</f>
        <v>-403000</v>
      </c>
      <c r="E10" s="3" t="s">
        <v>6</v>
      </c>
    </row>
    <row r="11" spans="1:15" ht="18">
      <c r="A11" s="69" t="s">
        <v>46</v>
      </c>
      <c r="D11" s="51"/>
      <c r="H11" s="7" t="s">
        <v>4</v>
      </c>
      <c r="I11" s="8"/>
      <c r="N11" s="7" t="s">
        <v>5</v>
      </c>
      <c r="O11" s="8"/>
    </row>
    <row r="12" spans="1:15" ht="12.75">
      <c r="A12" s="51" t="s">
        <v>47</v>
      </c>
      <c r="D12" s="73">
        <v>635000</v>
      </c>
      <c r="E12" s="3" t="s">
        <v>6</v>
      </c>
      <c r="H12" s="17" t="s">
        <v>7</v>
      </c>
      <c r="I12" s="11">
        <f>D7*D37+P6*D40</f>
        <v>62965320.99172724</v>
      </c>
      <c r="N12" s="17" t="s">
        <v>7</v>
      </c>
      <c r="O12" s="11">
        <f>D8*F40+D7*F37</f>
        <v>32210579.008272763</v>
      </c>
    </row>
    <row r="13" spans="1:17" ht="12.75" customHeight="1">
      <c r="A13" s="51" t="s">
        <v>62</v>
      </c>
      <c r="D13" s="73">
        <v>-1400000</v>
      </c>
      <c r="E13" s="3" t="s">
        <v>6</v>
      </c>
      <c r="M13" s="71">
        <f>D43</f>
        <v>0.7057178932178932</v>
      </c>
      <c r="N13" s="95"/>
      <c r="O13" s="96"/>
      <c r="P13" s="72">
        <f>F43</f>
        <v>0.29428210678210676</v>
      </c>
      <c r="Q13" s="18"/>
    </row>
    <row r="14" spans="1:15" ht="12.75" customHeight="1">
      <c r="A14" s="51" t="s">
        <v>60</v>
      </c>
      <c r="D14" s="73">
        <v>0</v>
      </c>
      <c r="E14" s="3" t="s">
        <v>6</v>
      </c>
      <c r="N14" s="97"/>
      <c r="O14" s="94"/>
    </row>
    <row r="15" spans="1:16" ht="12.75">
      <c r="A15" s="51" t="s">
        <v>48</v>
      </c>
      <c r="D15" s="51"/>
      <c r="L15" s="19" t="s">
        <v>10</v>
      </c>
      <c r="M15" s="8"/>
      <c r="O15" s="19" t="s">
        <v>11</v>
      </c>
      <c r="P15" s="8"/>
    </row>
    <row r="16" spans="1:18" ht="12.75">
      <c r="A16" s="51" t="s">
        <v>49</v>
      </c>
      <c r="D16" s="51"/>
      <c r="I16" s="13">
        <f>D46</f>
        <v>0.7347444169524453</v>
      </c>
      <c r="L16" s="10"/>
      <c r="M16" s="11">
        <f>O12*M13</f>
        <v>22731581.95704675</v>
      </c>
      <c r="O16" s="10"/>
      <c r="P16" s="11">
        <f>O12*P13</f>
        <v>9478997.051226012</v>
      </c>
      <c r="R16" s="20"/>
    </row>
    <row r="17" spans="1:17" ht="12.75">
      <c r="A17" s="51" t="s">
        <v>50</v>
      </c>
      <c r="D17" s="73">
        <v>494775</v>
      </c>
      <c r="E17" s="3" t="s">
        <v>6</v>
      </c>
      <c r="L17" s="9"/>
      <c r="M17" s="21"/>
      <c r="P17" s="9"/>
      <c r="Q17" s="21"/>
    </row>
    <row r="18" spans="1:17" ht="12.75">
      <c r="A18" s="51" t="s">
        <v>57</v>
      </c>
      <c r="D18" s="73">
        <v>-205728</v>
      </c>
      <c r="E18" s="3" t="s">
        <v>6</v>
      </c>
      <c r="J18" s="42"/>
      <c r="K18" s="33"/>
      <c r="L18" s="27">
        <f>F46</f>
        <v>0.26525558304755464</v>
      </c>
      <c r="M18" s="21"/>
      <c r="P18" s="9"/>
      <c r="Q18" s="21"/>
    </row>
    <row r="19" spans="1:17" ht="12.75">
      <c r="A19" s="51" t="s">
        <v>63</v>
      </c>
      <c r="D19" s="73">
        <v>205728</v>
      </c>
      <c r="E19" s="3" t="s">
        <v>6</v>
      </c>
      <c r="J19" s="42"/>
      <c r="K19" s="34"/>
      <c r="L19" s="9"/>
      <c r="M19" s="21"/>
      <c r="P19" s="9"/>
      <c r="Q19" s="21"/>
    </row>
    <row r="20" spans="1:17" ht="12.75">
      <c r="A20" s="51" t="s">
        <v>51</v>
      </c>
      <c r="D20" s="51"/>
      <c r="I20" s="27"/>
      <c r="J20" s="43" t="s">
        <v>24</v>
      </c>
      <c r="K20" s="8"/>
      <c r="L20" s="28"/>
      <c r="M20" s="21"/>
      <c r="P20" s="9"/>
      <c r="Q20" s="21"/>
    </row>
    <row r="21" spans="1:14" ht="12.75">
      <c r="A21" s="51" t="s">
        <v>56</v>
      </c>
      <c r="D21" s="51"/>
      <c r="J21" s="44" t="s">
        <v>25</v>
      </c>
      <c r="K21" s="40"/>
      <c r="M21" s="9"/>
      <c r="N21" s="9"/>
    </row>
    <row r="22" spans="1:13" ht="12.75">
      <c r="A22" s="51" t="s">
        <v>55</v>
      </c>
      <c r="D22" s="73">
        <v>73725</v>
      </c>
      <c r="E22" s="3" t="s">
        <v>6</v>
      </c>
      <c r="I22" s="33"/>
      <c r="J22" s="10"/>
      <c r="K22" s="11">
        <f>I12+M16</f>
        <v>85696902.948774</v>
      </c>
      <c r="L22" s="33"/>
      <c r="M22" s="33"/>
    </row>
    <row r="23" spans="1:13" ht="12.75">
      <c r="A23" s="51"/>
      <c r="D23" s="73"/>
      <c r="H23" s="33"/>
      <c r="I23" s="33"/>
      <c r="L23" s="33"/>
      <c r="M23" s="33"/>
    </row>
    <row r="24" spans="1:13" ht="12.75">
      <c r="A24" s="51" t="s">
        <v>52</v>
      </c>
      <c r="C24" s="22"/>
      <c r="D24" s="73">
        <v>35500000</v>
      </c>
      <c r="E24" s="9" t="s">
        <v>12</v>
      </c>
      <c r="H24" s="33"/>
      <c r="I24" s="34"/>
      <c r="L24" s="33"/>
      <c r="M24" s="33"/>
    </row>
    <row r="25" spans="2:16" ht="12.75">
      <c r="B25" s="22"/>
      <c r="C25" s="24"/>
      <c r="D25" s="74"/>
      <c r="F25" s="9"/>
      <c r="H25" s="41"/>
      <c r="I25" s="41"/>
      <c r="J25" s="49" t="s">
        <v>14</v>
      </c>
      <c r="K25" s="23"/>
      <c r="O25" s="30" t="s">
        <v>14</v>
      </c>
      <c r="P25" s="23"/>
    </row>
    <row r="26" spans="1:16" ht="12.75">
      <c r="A26" s="51" t="s">
        <v>43</v>
      </c>
      <c r="C26" s="22"/>
      <c r="D26" s="73">
        <v>31300000</v>
      </c>
      <c r="E26" s="3" t="s">
        <v>13</v>
      </c>
      <c r="I26" s="33"/>
      <c r="J26" s="50" t="s">
        <v>61</v>
      </c>
      <c r="K26" s="32"/>
      <c r="L26" s="9"/>
      <c r="M26" s="9"/>
      <c r="O26" s="31" t="s">
        <v>15</v>
      </c>
      <c r="P26" s="32"/>
    </row>
    <row r="27" spans="1:16" ht="12.75">
      <c r="A27" s="52"/>
      <c r="B27" s="22"/>
      <c r="C27" s="24"/>
      <c r="D27" s="54" t="s">
        <v>37</v>
      </c>
      <c r="I27" s="34"/>
      <c r="J27" s="50"/>
      <c r="K27" s="26">
        <f>D9</f>
        <v>-4230000</v>
      </c>
      <c r="L27" s="9"/>
      <c r="M27" s="21"/>
      <c r="O27" s="25"/>
      <c r="P27" s="26">
        <f>D10</f>
        <v>-403000</v>
      </c>
    </row>
    <row r="28" spans="4:17" ht="12.75">
      <c r="D28" s="51"/>
      <c r="F28" s="29"/>
      <c r="J28" s="68"/>
      <c r="L28" s="21"/>
      <c r="M28" s="61"/>
      <c r="P28" s="21"/>
      <c r="Q28" s="9"/>
    </row>
    <row r="29" spans="1:13" ht="12.75">
      <c r="A29" s="51" t="s">
        <v>44</v>
      </c>
      <c r="C29" s="22"/>
      <c r="D29" s="73">
        <v>13052000</v>
      </c>
      <c r="E29" s="29" t="s">
        <v>13</v>
      </c>
      <c r="I29" s="27"/>
      <c r="L29" s="15"/>
      <c r="M29" s="62"/>
    </row>
    <row r="30" spans="1:12" ht="12.75">
      <c r="A30" s="52"/>
      <c r="C30" s="22"/>
      <c r="D30" s="55" t="s">
        <v>38</v>
      </c>
      <c r="I30" s="27"/>
      <c r="J30" s="45" t="s">
        <v>53</v>
      </c>
      <c r="K30" s="38"/>
      <c r="L30" s="15"/>
    </row>
    <row r="31" spans="10:11" ht="12.75">
      <c r="J31" s="46"/>
      <c r="K31" s="47">
        <f>K22+K27</f>
        <v>81466902.948774</v>
      </c>
    </row>
    <row r="32" spans="8:13" ht="12.75">
      <c r="H32" s="33"/>
      <c r="I32" s="15">
        <f>D46</f>
        <v>0.7347444169524453</v>
      </c>
      <c r="L32" s="48">
        <f>F46</f>
        <v>0.26525558304755464</v>
      </c>
      <c r="M32" s="33"/>
    </row>
    <row r="33" spans="8:13" ht="12.75">
      <c r="H33" s="33"/>
      <c r="M33" s="33"/>
    </row>
    <row r="34" spans="1:16" ht="12.75">
      <c r="A34" s="12" t="s">
        <v>18</v>
      </c>
      <c r="H34" s="45" t="s">
        <v>16</v>
      </c>
      <c r="I34" s="63"/>
      <c r="L34" s="43" t="s">
        <v>41</v>
      </c>
      <c r="M34" s="8"/>
      <c r="O34" s="66"/>
      <c r="P34" s="9"/>
    </row>
    <row r="35" spans="8:16" ht="12.75">
      <c r="H35" s="10"/>
      <c r="I35" s="47">
        <f>K31*I32</f>
        <v>59857352.1080184</v>
      </c>
      <c r="L35" s="10"/>
      <c r="M35" s="11">
        <f>(K31*L32)</f>
        <v>21609550.840755593</v>
      </c>
      <c r="O35" s="9"/>
      <c r="P35" s="34"/>
    </row>
    <row r="36" ht="12.75">
      <c r="A36" s="51" t="s">
        <v>39</v>
      </c>
    </row>
    <row r="37" spans="1:16" ht="12.75">
      <c r="A37" s="51" t="s">
        <v>28</v>
      </c>
      <c r="D37" s="71">
        <v>0.447</v>
      </c>
      <c r="E37" s="53" t="s">
        <v>19</v>
      </c>
      <c r="F37" s="72">
        <v>0.553</v>
      </c>
      <c r="H37" s="43" t="s">
        <v>59</v>
      </c>
      <c r="I37" s="8"/>
      <c r="L37" s="43" t="s">
        <v>58</v>
      </c>
      <c r="M37" s="8"/>
      <c r="O37" s="43" t="s">
        <v>54</v>
      </c>
      <c r="P37" s="8"/>
    </row>
    <row r="38" spans="4:16" ht="12.75">
      <c r="D38" s="51"/>
      <c r="E38" s="51"/>
      <c r="F38" s="51"/>
      <c r="H38" s="44" t="s">
        <v>64</v>
      </c>
      <c r="I38" s="40"/>
      <c r="L38" s="44" t="s">
        <v>65</v>
      </c>
      <c r="M38" s="40"/>
      <c r="O38" s="44"/>
      <c r="P38" s="40"/>
    </row>
    <row r="39" spans="1:16" ht="12.75">
      <c r="A39" s="51" t="s">
        <v>40</v>
      </c>
      <c r="D39" s="51"/>
      <c r="E39" s="51"/>
      <c r="F39" s="51"/>
      <c r="H39" s="10"/>
      <c r="I39" s="47">
        <f>D12+D13+D14</f>
        <v>-765000</v>
      </c>
      <c r="L39" s="10"/>
      <c r="M39" s="47">
        <f>D17+D18+D19</f>
        <v>494775</v>
      </c>
      <c r="O39" s="10"/>
      <c r="P39" s="47">
        <f>D22</f>
        <v>73725</v>
      </c>
    </row>
    <row r="40" spans="1:17" ht="12.75">
      <c r="A40" s="51" t="s">
        <v>31</v>
      </c>
      <c r="B40" s="5"/>
      <c r="C40" s="5"/>
      <c r="D40" s="71">
        <v>0.8908</v>
      </c>
      <c r="E40" s="53" t="s">
        <v>19</v>
      </c>
      <c r="F40" s="72">
        <v>0.1092</v>
      </c>
      <c r="J40" s="9"/>
      <c r="N40" s="9"/>
      <c r="Q40" s="9"/>
    </row>
    <row r="41" spans="4:17" ht="12.75">
      <c r="D41" s="51"/>
      <c r="E41" s="51"/>
      <c r="F41" s="51"/>
      <c r="H41" s="19" t="s">
        <v>16</v>
      </c>
      <c r="I41" s="8"/>
      <c r="J41" s="9"/>
      <c r="N41" s="9"/>
      <c r="Q41" s="9"/>
    </row>
    <row r="42" spans="1:17" ht="12.75">
      <c r="A42" s="3" t="s">
        <v>20</v>
      </c>
      <c r="B42" s="35"/>
      <c r="C42" s="35"/>
      <c r="D42" s="72"/>
      <c r="E42" s="71"/>
      <c r="F42" s="71"/>
      <c r="H42" s="39"/>
      <c r="I42" s="56">
        <f>I35+I39</f>
        <v>59092352.1080184</v>
      </c>
      <c r="J42" s="9"/>
      <c r="L42" s="43" t="s">
        <v>41</v>
      </c>
      <c r="M42" s="8"/>
      <c r="N42" s="9"/>
      <c r="O42" s="88" t="s">
        <v>17</v>
      </c>
      <c r="P42" s="77"/>
      <c r="Q42" s="9"/>
    </row>
    <row r="43" spans="1:17" ht="12.75">
      <c r="A43" s="51" t="s">
        <v>29</v>
      </c>
      <c r="D43" s="71">
        <f>D26/(D26+D29)</f>
        <v>0.7057178932178932</v>
      </c>
      <c r="E43" s="53" t="s">
        <v>19</v>
      </c>
      <c r="F43" s="72">
        <f>D29/(D26+D29)</f>
        <v>0.29428210678210676</v>
      </c>
      <c r="H43" s="44" t="s">
        <v>33</v>
      </c>
      <c r="I43" s="11">
        <v>-54544</v>
      </c>
      <c r="J43" s="9"/>
      <c r="L43" s="10"/>
      <c r="M43" s="47">
        <f>M35+M39</f>
        <v>22104325.840755593</v>
      </c>
      <c r="N43" s="9"/>
      <c r="O43" s="83"/>
      <c r="P43" s="92">
        <f>P16+P27+P39</f>
        <v>9149722.051226012</v>
      </c>
      <c r="Q43" s="9"/>
    </row>
    <row r="44" spans="4:17" ht="12.75">
      <c r="D44" s="71"/>
      <c r="E44" s="71"/>
      <c r="F44" s="71"/>
      <c r="H44" s="10"/>
      <c r="I44" s="11">
        <f>I42+I43</f>
        <v>59037808.1080184</v>
      </c>
      <c r="J44" s="9"/>
      <c r="N44" s="9"/>
      <c r="Q44" s="9"/>
    </row>
    <row r="45" spans="1:17" ht="12.75">
      <c r="A45" s="51" t="s">
        <v>26</v>
      </c>
      <c r="C45" s="6"/>
      <c r="D45" s="71"/>
      <c r="E45" s="71"/>
      <c r="F45" s="71"/>
      <c r="J45" s="9"/>
      <c r="N45" s="9"/>
      <c r="Q45" s="9"/>
    </row>
    <row r="46" spans="1:16" ht="12.75">
      <c r="A46" s="51" t="s">
        <v>30</v>
      </c>
      <c r="B46" s="36"/>
      <c r="C46" s="6"/>
      <c r="D46" s="75">
        <f>I12/(I12+M16)</f>
        <v>0.7347444169524453</v>
      </c>
      <c r="E46" s="53" t="s">
        <v>19</v>
      </c>
      <c r="F46" s="72">
        <f>M16/(I12+M16)</f>
        <v>0.26525558304755464</v>
      </c>
      <c r="H46" s="76" t="s">
        <v>34</v>
      </c>
      <c r="I46" s="77"/>
      <c r="L46" s="76" t="s">
        <v>42</v>
      </c>
      <c r="M46" s="77"/>
      <c r="O46" s="88"/>
      <c r="P46" s="77"/>
    </row>
    <row r="47" spans="8:16" ht="12.75">
      <c r="H47" s="78" t="s">
        <v>27</v>
      </c>
      <c r="I47" s="79"/>
      <c r="L47" s="86" t="s">
        <v>21</v>
      </c>
      <c r="M47" s="81">
        <f>D26</f>
        <v>31300000</v>
      </c>
      <c r="O47" s="89" t="s">
        <v>45</v>
      </c>
      <c r="P47" s="90"/>
    </row>
    <row r="48" spans="8:16" ht="12.75">
      <c r="H48" s="78" t="s">
        <v>32</v>
      </c>
      <c r="I48" s="80">
        <f>D24</f>
        <v>35500000</v>
      </c>
      <c r="L48" s="86"/>
      <c r="M48" s="79"/>
      <c r="O48" s="86"/>
      <c r="P48" s="81"/>
    </row>
    <row r="49" spans="1:16" ht="12.75">
      <c r="A49" s="12"/>
      <c r="H49" s="78"/>
      <c r="I49" s="81"/>
      <c r="L49" s="86"/>
      <c r="M49" s="79"/>
      <c r="O49" s="91">
        <f>I42+M43+P43</f>
        <v>90346400</v>
      </c>
      <c r="P49" s="79"/>
    </row>
    <row r="50" spans="8:16" ht="12.75">
      <c r="H50" s="85">
        <f>I44/I48</f>
        <v>1.6630368481131943</v>
      </c>
      <c r="I50" s="82"/>
      <c r="L50" s="85">
        <f>M43/M47</f>
        <v>0.7062084933148752</v>
      </c>
      <c r="M50" s="79"/>
      <c r="O50" s="86"/>
      <c r="P50" s="79"/>
    </row>
    <row r="51" spans="2:16" ht="12.75">
      <c r="B51" s="36"/>
      <c r="C51" s="6"/>
      <c r="D51" s="37"/>
      <c r="H51" s="83">
        <f>ROUND(H50,2)</f>
        <v>1.66</v>
      </c>
      <c r="I51" s="84" t="s">
        <v>22</v>
      </c>
      <c r="L51" s="87">
        <f>ROUND(L50,2)</f>
        <v>0.71</v>
      </c>
      <c r="M51" s="84" t="s">
        <v>23</v>
      </c>
      <c r="O51" s="83"/>
      <c r="P51" s="84"/>
    </row>
    <row r="53" spans="2:16" ht="12.75">
      <c r="B53" s="36"/>
      <c r="C53" s="6"/>
      <c r="D53" s="6"/>
      <c r="G53" s="12"/>
      <c r="H53" s="98"/>
      <c r="I53" s="98"/>
      <c r="J53" s="64"/>
      <c r="K53" s="64"/>
      <c r="N53" s="64"/>
      <c r="O53" s="65"/>
      <c r="P53" s="65"/>
    </row>
  </sheetData>
  <sheetProtection/>
  <mergeCells count="5">
    <mergeCell ref="G1:M1"/>
    <mergeCell ref="G2:M2"/>
    <mergeCell ref="N13:O13"/>
    <mergeCell ref="N14:O14"/>
    <mergeCell ref="H53:I53"/>
  </mergeCells>
  <printOptions horizontalCentered="1" verticalCentered="1"/>
  <pageMargins left="0.4330708661417323" right="0.1968503937007874" top="0.1968503937007874" bottom="0.15748031496062992" header="0.1968503937007874" footer="0.15748031496062992"/>
  <pageSetup horizontalDpi="600" verticalDpi="600" orientation="landscape" paperSize="9" scale="67" r:id="rId2"/>
  <headerFooter alignWithMargins="0">
    <oddHeader>&amp;RAnlage 2 zur GRDrs 908/2016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u66al07</cp:lastModifiedBy>
  <cp:lastPrinted>2016-11-09T09:19:43Z</cp:lastPrinted>
  <dcterms:created xsi:type="dcterms:W3CDTF">2003-06-18T06:26:32Z</dcterms:created>
  <dcterms:modified xsi:type="dcterms:W3CDTF">2016-11-09T10:18:55Z</dcterms:modified>
  <cp:category/>
  <cp:version/>
  <cp:contentType/>
  <cp:contentStatus/>
</cp:coreProperties>
</file>