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Abt204\GR-Vorlagen\Digitalisierung und Digitalpakt 2019-2024\GRDrs 110_2021 Digitalisierung der Schulen\GRDrs 110_2021 - ganzheitliche Drucksache\"/>
    </mc:Choice>
  </mc:AlternateContent>
  <bookViews>
    <workbookView xWindow="0" yWindow="0" windowWidth="32060" windowHeight="13310"/>
  </bookViews>
  <sheets>
    <sheet name="Tabelle1" sheetId="1" r:id="rId1"/>
    <sheet name="Tabelle2" sheetId="2" r:id="rId2"/>
    <sheet name="Tabelle3"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0" i="1" l="1"/>
  <c r="E40" i="1"/>
  <c r="D40" i="1"/>
  <c r="B41" i="1" l="1"/>
  <c r="B40" i="1"/>
  <c r="B42" i="1" s="1"/>
  <c r="B35" i="1"/>
  <c r="B34" i="1"/>
  <c r="B36" i="1" s="1"/>
  <c r="F41" i="1" l="1"/>
  <c r="E41" i="1"/>
  <c r="D41" i="1"/>
  <c r="E15" i="1" l="1"/>
  <c r="G15" i="1" s="1"/>
  <c r="E16" i="1"/>
  <c r="G16" i="1" s="1"/>
  <c r="E14" i="1"/>
  <c r="G14" i="1" s="1"/>
  <c r="E21" i="1"/>
  <c r="G21" i="1" s="1"/>
  <c r="E19" i="1"/>
  <c r="G19" i="1" s="1"/>
  <c r="E17" i="1"/>
  <c r="G17" i="1" s="1"/>
  <c r="E18" i="1"/>
  <c r="G18" i="1" s="1"/>
  <c r="E20" i="1"/>
  <c r="G20" i="1" s="1"/>
  <c r="E22" i="1"/>
  <c r="G22" i="1" s="1"/>
  <c r="E23" i="1"/>
  <c r="G23" i="1" s="1"/>
  <c r="E24" i="1"/>
  <c r="G24" i="1" s="1"/>
  <c r="E25" i="1"/>
  <c r="G25" i="1" s="1"/>
  <c r="E13" i="1"/>
  <c r="G13" i="1" s="1"/>
  <c r="D12" i="1"/>
  <c r="F25" i="1" l="1"/>
  <c r="I25" i="1"/>
  <c r="K25" i="1" s="1"/>
  <c r="H25" i="1"/>
  <c r="J25" i="1" s="1"/>
  <c r="F20" i="1"/>
  <c r="H20" i="1"/>
  <c r="J20" i="1" s="1"/>
  <c r="I20" i="1"/>
  <c r="K20" i="1" s="1"/>
  <c r="F21" i="1"/>
  <c r="I21" i="1"/>
  <c r="K21" i="1" s="1"/>
  <c r="H21" i="1"/>
  <c r="J21" i="1" s="1"/>
  <c r="F24" i="1"/>
  <c r="H24" i="1"/>
  <c r="J24" i="1" s="1"/>
  <c r="I24" i="1"/>
  <c r="K24" i="1" s="1"/>
  <c r="F18" i="1"/>
  <c r="I18" i="1"/>
  <c r="K18" i="1" s="1"/>
  <c r="H18" i="1"/>
  <c r="J18" i="1" s="1"/>
  <c r="F14" i="1"/>
  <c r="I14" i="1"/>
  <c r="K14" i="1" s="1"/>
  <c r="H14" i="1"/>
  <c r="J14" i="1" s="1"/>
  <c r="F23" i="1"/>
  <c r="H23" i="1"/>
  <c r="J23" i="1" s="1"/>
  <c r="I23" i="1"/>
  <c r="K23" i="1" s="1"/>
  <c r="F17" i="1"/>
  <c r="I17" i="1"/>
  <c r="K17" i="1" s="1"/>
  <c r="H17" i="1"/>
  <c r="J17" i="1" s="1"/>
  <c r="F16" i="1"/>
  <c r="H16" i="1"/>
  <c r="J16" i="1" s="1"/>
  <c r="I16" i="1"/>
  <c r="K16" i="1" s="1"/>
  <c r="F13" i="1"/>
  <c r="I13" i="1"/>
  <c r="K13" i="1" s="1"/>
  <c r="H13" i="1"/>
  <c r="J13" i="1" s="1"/>
  <c r="F22" i="1"/>
  <c r="I22" i="1"/>
  <c r="K22" i="1" s="1"/>
  <c r="H22" i="1"/>
  <c r="J22" i="1" s="1"/>
  <c r="F19" i="1"/>
  <c r="H19" i="1"/>
  <c r="J19" i="1" s="1"/>
  <c r="I19" i="1"/>
  <c r="K19" i="1" s="1"/>
  <c r="F15" i="1"/>
  <c r="H15" i="1"/>
  <c r="J15" i="1" s="1"/>
  <c r="I15" i="1"/>
  <c r="K15" i="1" s="1"/>
  <c r="E12" i="1"/>
  <c r="G12" i="1" s="1"/>
  <c r="F12" i="1" l="1"/>
  <c r="I12" i="1"/>
  <c r="K12" i="1" s="1"/>
  <c r="D7" i="1"/>
  <c r="H12" i="1"/>
  <c r="J12" i="1" s="1"/>
  <c r="D6" i="1"/>
  <c r="L25" i="1" l="1"/>
  <c r="L21" i="1"/>
  <c r="L18" i="1"/>
  <c r="L14" i="1"/>
  <c r="L17" i="1"/>
  <c r="L13" i="1"/>
  <c r="L22" i="1"/>
  <c r="L20" i="1"/>
  <c r="L24" i="1"/>
  <c r="L23" i="1"/>
  <c r="L16" i="1"/>
  <c r="L19" i="1"/>
  <c r="L15" i="1"/>
  <c r="L12" i="1"/>
</calcChain>
</file>

<file path=xl/sharedStrings.xml><?xml version="1.0" encoding="utf-8"?>
<sst xmlns="http://schemas.openxmlformats.org/spreadsheetml/2006/main" count="70" uniqueCount="63">
  <si>
    <t>Ergebnishaushalt</t>
  </si>
  <si>
    <t>Grundschulen</t>
  </si>
  <si>
    <t>Realschulen</t>
  </si>
  <si>
    <t>Gymnasien</t>
  </si>
  <si>
    <t>Gemeinschaftschulen (GMS)</t>
  </si>
  <si>
    <t>Gewerbliche Schulen</t>
  </si>
  <si>
    <t>Kaufmännische Schulen</t>
  </si>
  <si>
    <t>Hauswirtschaftl. Schulen</t>
  </si>
  <si>
    <t>Landwirtschaftl. Schulen</t>
  </si>
  <si>
    <t>Werkrealschulen</t>
  </si>
  <si>
    <t>Grundschulförderklassen</t>
  </si>
  <si>
    <t>SBBZ (Schulkindergarten)</t>
  </si>
  <si>
    <t>Gesamt</t>
  </si>
  <si>
    <t>Schülerzahl</t>
  </si>
  <si>
    <t>SBBZ (GS Lernen)</t>
  </si>
  <si>
    <t>SBBZ (SEK Lernen)</t>
  </si>
  <si>
    <t>Faktor GS</t>
  </si>
  <si>
    <t>Faktor SEK</t>
  </si>
  <si>
    <t xml:space="preserve">Stand </t>
  </si>
  <si>
    <t xml:space="preserve">Finanzhaushalt </t>
  </si>
  <si>
    <t>Finanzhaushalt pro Jahr</t>
  </si>
  <si>
    <t>Ergebnishaushalt pro Jahr</t>
  </si>
  <si>
    <t>2021 - 2024</t>
  </si>
  <si>
    <t xml:space="preserve">Prozentuale Aufteilung </t>
  </si>
  <si>
    <t>DigitalPaktbudget 80% KM</t>
  </si>
  <si>
    <t>Gesamtbudget</t>
  </si>
  <si>
    <t>Eigenanteil</t>
  </si>
  <si>
    <t>Summe pro Schüler</t>
  </si>
  <si>
    <t>Gesamt DigitalPakt Budget</t>
  </si>
  <si>
    <t>Eigenanteil der LHS Stuttgart</t>
  </si>
  <si>
    <t>40211001000</t>
  </si>
  <si>
    <t>40211003000</t>
  </si>
  <si>
    <t>40211004000</t>
  </si>
  <si>
    <t>40211006000</t>
  </si>
  <si>
    <t>40211010000</t>
  </si>
  <si>
    <t>40212001000</t>
  </si>
  <si>
    <t>40212002000</t>
  </si>
  <si>
    <t>40212003000</t>
  </si>
  <si>
    <t>40213001000</t>
  </si>
  <si>
    <t>40213002000</t>
  </si>
  <si>
    <t>40213003000</t>
  </si>
  <si>
    <t>40213004000</t>
  </si>
  <si>
    <t>KOTR Ergebnishaushalt</t>
  </si>
  <si>
    <t>PSP-Projekt-Finanzhaushalt</t>
  </si>
  <si>
    <t>7.409999.611.010.00.02</t>
  </si>
  <si>
    <t>7.409999.611.030.00.02</t>
  </si>
  <si>
    <t>7.409999.611.100.00.02</t>
  </si>
  <si>
    <t>7.409999.611.200.00.02</t>
  </si>
  <si>
    <t>7.409999.611.600.00.02</t>
  </si>
  <si>
    <t>7.409999.611.410.00.02</t>
  </si>
  <si>
    <t>7.409999.611.510.00.02</t>
  </si>
  <si>
    <t>7.409999.611.520.00.02</t>
  </si>
  <si>
    <t>7.409999.611.530.00.02</t>
  </si>
  <si>
    <t>7.409999.611.540.00.02</t>
  </si>
  <si>
    <t xml:space="preserve">Anlage 5 zur Vorlage 110/ 2021 Aufteilung DigitalPakt Budget </t>
  </si>
  <si>
    <t>EHH (KG 31400)</t>
  </si>
  <si>
    <t>FHH (KG 681)</t>
  </si>
  <si>
    <t>Aufwendungen</t>
  </si>
  <si>
    <t>Erträge</t>
  </si>
  <si>
    <t>Davon sind 5.104.891 € im Ergebnishaushalt (KG 31400) und 2.552.445 € (KG 681) im Finanzhaushalt veranschlagt.</t>
  </si>
  <si>
    <t>Förderfähiger Anteil</t>
  </si>
  <si>
    <t>Der förderfähige Anteil beträgt insgesamt 30.629.349 €, 7.657.337 € pro Jahr (2021 bis 2024).</t>
  </si>
  <si>
    <t>Da 2021 bisher kein Förderantrag gestellt wurde, kann nicht mit dem Eingang der Fördermittel im Jahr 2021 geplant werden. Der Förderbetrag des Jahres 2021 wird in den Jahren 2022 bis 2024 mitveranschlagt.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</si>
</sst>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0\ &quot;€&quot;;[Red]\-#,##0\ &quot;€&quot;"/>
    <numFmt numFmtId="8" formatCode="#,##0.00\ &quot;€&quot;;[Red]\-#,##0.00\ &quot;€&quot;"/>
    <numFmt numFmtId="44" formatCode="_-* #,##0.00\ &quot;€&quot;_-;\-* #,##0.00\ &quot;€&quot;_-;_-* &quot;-&quot;??\ &quot;€&quot;_-;_-@_-"/>
    <numFmt numFmtId="167" formatCode="_-* #,##0\ &quot;€&quot;_-;\-* #,##0\ &quot;€&quot;_-;_-* &quot;-&quot;??\ &quot;€&quot;_-;_-@_-"/>
  </numFmts>
  <fonts count="11" x14ac:knownFonts="1">
    <font>
      <sz val="11"/>
      <color theme="1"/>
      <name val="Arial"/>
      <family val="2"/>
    </font>
    <font>
      <sz val="11"/>
      <color theme="1"/>
      <name val="Arial"/>
      <family val="2"/>
    </font>
    <font>
      <sz val="11"/>
      <color theme="1"/>
      <name val="Calibri"/>
      <family val="2"/>
    </font>
    <font>
      <sz val="10"/>
      <color theme="1"/>
      <name val="Arial"/>
      <family val="2"/>
    </font>
    <font>
      <b/>
      <sz val="10"/>
      <color theme="1"/>
      <name val="Arial"/>
      <family val="2"/>
    </font>
    <font>
      <b/>
      <sz val="10"/>
      <color theme="1"/>
      <name val="Calibri"/>
      <family val="2"/>
    </font>
    <font>
      <sz val="10"/>
      <color theme="1"/>
      <name val="Calibri"/>
      <family val="2"/>
    </font>
    <font>
      <sz val="10"/>
      <name val="Arial"/>
      <family val="2"/>
    </font>
    <font>
      <b/>
      <sz val="14"/>
      <color theme="1"/>
      <name val="Arial"/>
      <family val="2"/>
    </font>
    <font>
      <b/>
      <sz val="11"/>
      <color theme="1"/>
      <name val="Arial"/>
      <family val="2"/>
    </font>
    <font>
      <sz val="12"/>
      <color theme="1"/>
      <name val="Arial"/>
      <family val="2"/>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2">
    <xf numFmtId="0" fontId="0" fillId="0" borderId="0" xfId="0"/>
    <xf numFmtId="14" fontId="0" fillId="0" borderId="0" xfId="0" applyNumberFormat="1"/>
    <xf numFmtId="0" fontId="3" fillId="0" borderId="1" xfId="0" applyFont="1" applyBorder="1" applyAlignment="1">
      <alignment vertical="center"/>
    </xf>
    <xf numFmtId="8" fontId="2" fillId="0" borderId="1" xfId="0" applyNumberFormat="1" applyFont="1" applyBorder="1" applyAlignment="1">
      <alignment vertical="center" wrapText="1"/>
    </xf>
    <xf numFmtId="0" fontId="3" fillId="0" borderId="1" xfId="0" applyNumberFormat="1" applyFont="1" applyBorder="1" applyAlignment="1">
      <alignment vertical="center"/>
    </xf>
    <xf numFmtId="44" fontId="3" fillId="0" borderId="1" xfId="1" applyFont="1" applyBorder="1" applyAlignment="1">
      <alignment vertical="center"/>
    </xf>
    <xf numFmtId="8" fontId="4" fillId="0" borderId="1" xfId="0" applyNumberFormat="1" applyFont="1" applyBorder="1" applyAlignment="1">
      <alignment vertical="center"/>
    </xf>
    <xf numFmtId="0" fontId="5" fillId="0" borderId="1" xfId="0" applyNumberFormat="1" applyFont="1" applyBorder="1" applyAlignment="1">
      <alignment vertical="center"/>
    </xf>
    <xf numFmtId="8" fontId="5" fillId="0" borderId="1" xfId="0" applyNumberFormat="1" applyFont="1" applyBorder="1" applyAlignment="1">
      <alignment vertical="center"/>
    </xf>
    <xf numFmtId="8" fontId="5" fillId="0" borderId="1" xfId="0" applyNumberFormat="1" applyFont="1" applyBorder="1" applyAlignment="1">
      <alignment vertical="center" wrapText="1"/>
    </xf>
    <xf numFmtId="0" fontId="3" fillId="2" borderId="1" xfId="0" applyFont="1" applyFill="1" applyBorder="1" applyAlignment="1">
      <alignment vertical="center"/>
    </xf>
    <xf numFmtId="0" fontId="3" fillId="2" borderId="1" xfId="0" applyFont="1" applyFill="1" applyBorder="1" applyAlignment="1">
      <alignment vertical="center" wrapText="1"/>
    </xf>
    <xf numFmtId="8" fontId="6" fillId="0" borderId="1" xfId="0" applyNumberFormat="1" applyFont="1" applyBorder="1" applyAlignment="1">
      <alignment vertical="center"/>
    </xf>
    <xf numFmtId="8" fontId="6" fillId="0" borderId="1" xfId="0" applyNumberFormat="1" applyFont="1" applyBorder="1" applyAlignment="1">
      <alignment vertical="center" wrapText="1"/>
    </xf>
    <xf numFmtId="8" fontId="0" fillId="0" borderId="0" xfId="0" applyNumberFormat="1"/>
    <xf numFmtId="49" fontId="7" fillId="0" borderId="1" xfId="0" applyNumberFormat="1" applyFont="1" applyBorder="1" applyAlignment="1">
      <alignment horizontal="center" vertical="center"/>
    </xf>
    <xf numFmtId="9" fontId="0" fillId="0" borderId="1" xfId="2" applyFont="1" applyBorder="1"/>
    <xf numFmtId="0" fontId="3" fillId="2" borderId="1" xfId="0" applyFont="1" applyFill="1" applyBorder="1" applyAlignment="1">
      <alignment horizontal="center" vertical="center"/>
    </xf>
    <xf numFmtId="0" fontId="8" fillId="0" borderId="0" xfId="0" applyFont="1"/>
    <xf numFmtId="0" fontId="9" fillId="0" borderId="2" xfId="0" applyFont="1" applyBorder="1" applyAlignment="1">
      <alignment horizontal="center" vertical="center"/>
    </xf>
    <xf numFmtId="0" fontId="0" fillId="0" borderId="0" xfId="0" applyBorder="1"/>
    <xf numFmtId="8" fontId="0" fillId="0" borderId="0" xfId="0" applyNumberFormat="1" applyBorder="1"/>
    <xf numFmtId="0" fontId="10" fillId="0" borderId="0" xfId="0" applyFont="1"/>
    <xf numFmtId="0" fontId="9" fillId="0" borderId="3" xfId="0" applyFont="1" applyBorder="1" applyAlignment="1">
      <alignment horizontal="center" vertical="center"/>
    </xf>
    <xf numFmtId="0" fontId="10" fillId="0" borderId="7" xfId="0" applyFont="1" applyBorder="1"/>
    <xf numFmtId="0" fontId="0" fillId="0" borderId="9" xfId="0" applyBorder="1"/>
    <xf numFmtId="0" fontId="0" fillId="0" borderId="8" xfId="0" applyBorder="1"/>
    <xf numFmtId="0" fontId="0" fillId="0" borderId="7" xfId="0" applyBorder="1"/>
    <xf numFmtId="0" fontId="9" fillId="0" borderId="2" xfId="0" applyFont="1" applyBorder="1" applyAlignment="1">
      <alignment horizontal="center"/>
    </xf>
    <xf numFmtId="0" fontId="0" fillId="0" borderId="1" xfId="0" applyBorder="1" applyAlignment="1">
      <alignment horizontal="center"/>
    </xf>
    <xf numFmtId="6" fontId="0" fillId="0" borderId="0" xfId="0" applyNumberFormat="1" applyBorder="1" applyAlignment="1">
      <alignment horizontal="right" indent="1"/>
    </xf>
    <xf numFmtId="6" fontId="0" fillId="0" borderId="4" xfId="0" applyNumberFormat="1" applyBorder="1" applyAlignment="1">
      <alignment horizontal="right" indent="1"/>
    </xf>
    <xf numFmtId="6" fontId="0" fillId="0" borderId="5" xfId="0" applyNumberFormat="1" applyBorder="1" applyAlignment="1">
      <alignment horizontal="right" indent="1"/>
    </xf>
    <xf numFmtId="6" fontId="0" fillId="0" borderId="6" xfId="0" applyNumberFormat="1" applyBorder="1" applyAlignment="1">
      <alignment horizontal="right" indent="1"/>
    </xf>
    <xf numFmtId="6" fontId="0" fillId="0" borderId="0" xfId="0" applyNumberFormat="1" applyAlignment="1">
      <alignment horizontal="right" indent="1"/>
    </xf>
    <xf numFmtId="167" fontId="0" fillId="0" borderId="0" xfId="1" applyNumberFormat="1" applyFont="1" applyBorder="1" applyAlignment="1">
      <alignment horizontal="left" indent="1"/>
    </xf>
    <xf numFmtId="167" fontId="0" fillId="0" borderId="0" xfId="0" applyNumberFormat="1" applyBorder="1" applyAlignment="1">
      <alignment horizontal="left" indent="1"/>
    </xf>
    <xf numFmtId="167" fontId="0" fillId="0" borderId="4" xfId="0" applyNumberFormat="1" applyBorder="1" applyAlignment="1">
      <alignment horizontal="left" indent="1"/>
    </xf>
    <xf numFmtId="167" fontId="0" fillId="0" borderId="5" xfId="1" applyNumberFormat="1" applyFont="1" applyBorder="1" applyAlignment="1">
      <alignment horizontal="left" indent="1"/>
    </xf>
    <xf numFmtId="167" fontId="0" fillId="0" borderId="5" xfId="0" applyNumberFormat="1" applyBorder="1" applyAlignment="1">
      <alignment horizontal="left" indent="1"/>
    </xf>
    <xf numFmtId="167" fontId="0" fillId="0" borderId="6" xfId="0" applyNumberFormat="1" applyBorder="1" applyAlignment="1">
      <alignment horizontal="left" indent="1"/>
    </xf>
    <xf numFmtId="167" fontId="0" fillId="0" borderId="0" xfId="0" applyNumberFormat="1" applyAlignment="1">
      <alignment horizontal="left" indent="1"/>
    </xf>
  </cellXfs>
  <cellStyles count="3">
    <cellStyle name="Prozent" xfId="2" builtinId="5"/>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3"/>
  <sheetViews>
    <sheetView tabSelected="1" topLeftCell="A16" workbookViewId="0">
      <selection activeCell="C44" sqref="C44"/>
    </sheetView>
  </sheetViews>
  <sheetFormatPr baseColWidth="10" defaultRowHeight="14" x14ac:dyDescent="0.3"/>
  <cols>
    <col min="1" max="1" width="24.75" customWidth="1"/>
    <col min="2" max="5" width="20.83203125" customWidth="1"/>
    <col min="6" max="6" width="24.58203125" customWidth="1"/>
    <col min="7" max="8" width="20.83203125" customWidth="1"/>
    <col min="9" max="9" width="14.83203125" customWidth="1"/>
    <col min="10" max="10" width="17.33203125" customWidth="1"/>
    <col min="11" max="11" width="20.83203125" customWidth="1"/>
    <col min="12" max="12" width="15.08203125" customWidth="1"/>
  </cols>
  <sheetData>
    <row r="1" spans="1:12" ht="18" x14ac:dyDescent="0.4">
      <c r="A1" s="18" t="s">
        <v>54</v>
      </c>
    </row>
    <row r="2" spans="1:12" ht="18" x14ac:dyDescent="0.4">
      <c r="A2" s="18"/>
    </row>
    <row r="3" spans="1:12" ht="18" x14ac:dyDescent="0.4">
      <c r="A3" s="18" t="s">
        <v>57</v>
      </c>
    </row>
    <row r="4" spans="1:12" x14ac:dyDescent="0.3">
      <c r="A4" t="s">
        <v>18</v>
      </c>
      <c r="D4" s="1">
        <v>44232</v>
      </c>
    </row>
    <row r="6" spans="1:12" x14ac:dyDescent="0.3">
      <c r="A6" t="s">
        <v>25</v>
      </c>
      <c r="D6" s="14">
        <f>G12</f>
        <v>38286686.983750001</v>
      </c>
    </row>
    <row r="7" spans="1:12" x14ac:dyDescent="0.3">
      <c r="A7" t="s">
        <v>26</v>
      </c>
      <c r="D7" s="14">
        <f>G12-E12</f>
        <v>7657337.3967500031</v>
      </c>
    </row>
    <row r="8" spans="1:12" x14ac:dyDescent="0.3">
      <c r="A8" t="s">
        <v>27</v>
      </c>
      <c r="D8">
        <v>423.19</v>
      </c>
    </row>
    <row r="9" spans="1:12" x14ac:dyDescent="0.3">
      <c r="A9" t="s">
        <v>16</v>
      </c>
      <c r="D9">
        <v>0.7</v>
      </c>
    </row>
    <row r="10" spans="1:12" x14ac:dyDescent="0.3">
      <c r="A10" t="s">
        <v>17</v>
      </c>
      <c r="D10">
        <v>1</v>
      </c>
      <c r="J10" s="29" t="s">
        <v>22</v>
      </c>
      <c r="K10" s="29"/>
    </row>
    <row r="11" spans="1:12" ht="25" x14ac:dyDescent="0.3">
      <c r="A11" s="10"/>
      <c r="B11" s="17" t="s">
        <v>42</v>
      </c>
      <c r="C11" s="17" t="s">
        <v>43</v>
      </c>
      <c r="D11" s="10" t="s">
        <v>13</v>
      </c>
      <c r="E11" s="10" t="s">
        <v>24</v>
      </c>
      <c r="F11" s="10" t="s">
        <v>29</v>
      </c>
      <c r="G11" s="10" t="s">
        <v>28</v>
      </c>
      <c r="H11" s="11" t="s">
        <v>19</v>
      </c>
      <c r="I11" s="11" t="s">
        <v>0</v>
      </c>
      <c r="J11" s="11" t="s">
        <v>20</v>
      </c>
      <c r="K11" s="11" t="s">
        <v>21</v>
      </c>
      <c r="L11" s="11" t="s">
        <v>23</v>
      </c>
    </row>
    <row r="12" spans="1:12" ht="14.5" x14ac:dyDescent="0.3">
      <c r="A12" s="6" t="s">
        <v>12</v>
      </c>
      <c r="B12" s="6"/>
      <c r="C12" s="6"/>
      <c r="D12" s="7">
        <f>SUM(D13:D25)</f>
        <v>78125</v>
      </c>
      <c r="E12" s="8">
        <f>SUM(E13:E25)</f>
        <v>30629349.586999997</v>
      </c>
      <c r="F12" s="8">
        <f>G12-E12</f>
        <v>7657337.3967500031</v>
      </c>
      <c r="G12" s="8">
        <f>E12/80*100</f>
        <v>38286686.983750001</v>
      </c>
      <c r="H12" s="8">
        <f>G12/3*1</f>
        <v>12762228.994583333</v>
      </c>
      <c r="I12" s="9">
        <f>G12/3*2</f>
        <v>25524457.989166666</v>
      </c>
      <c r="J12" s="3">
        <f>H12/4</f>
        <v>3190557.2486458332</v>
      </c>
      <c r="K12" s="3">
        <f>I12/4</f>
        <v>6381114.4972916665</v>
      </c>
      <c r="L12" s="16">
        <f>G12/$D$6</f>
        <v>1</v>
      </c>
    </row>
    <row r="13" spans="1:12" ht="14.5" x14ac:dyDescent="0.3">
      <c r="A13" s="2" t="s">
        <v>1</v>
      </c>
      <c r="B13" s="15" t="s">
        <v>30</v>
      </c>
      <c r="C13" s="15" t="s">
        <v>44</v>
      </c>
      <c r="D13" s="4">
        <v>18053</v>
      </c>
      <c r="E13" s="5">
        <f>D13*$D$9*$D$8</f>
        <v>5347894.3489999995</v>
      </c>
      <c r="F13" s="12">
        <f t="shared" ref="F13:F25" si="0">G13-E13</f>
        <v>1336973.5872500008</v>
      </c>
      <c r="G13" s="12">
        <f t="shared" ref="G13:G25" si="1">E13/80*100</f>
        <v>6684867.9362500003</v>
      </c>
      <c r="H13" s="12">
        <f>G13/4*1</f>
        <v>1671216.9840625001</v>
      </c>
      <c r="I13" s="13">
        <f t="shared" ref="I13:I25" si="2">G13/3*2</f>
        <v>4456578.6241666665</v>
      </c>
      <c r="J13" s="3">
        <f t="shared" ref="J13:J25" si="3">H13/4</f>
        <v>417804.24601562502</v>
      </c>
      <c r="K13" s="3">
        <f t="shared" ref="K13:K25" si="4">I13/4</f>
        <v>1114144.6560416666</v>
      </c>
      <c r="L13" s="16">
        <f t="shared" ref="L13:L25" si="5">G13/$D$6</f>
        <v>0.17460032358211761</v>
      </c>
    </row>
    <row r="14" spans="1:12" ht="14.5" x14ac:dyDescent="0.3">
      <c r="A14" s="2" t="s">
        <v>9</v>
      </c>
      <c r="B14" s="15" t="s">
        <v>31</v>
      </c>
      <c r="C14" s="15" t="s">
        <v>45</v>
      </c>
      <c r="D14" s="4">
        <v>2249</v>
      </c>
      <c r="E14" s="5">
        <f>D14*$D$10*$D$8</f>
        <v>951754.30999999994</v>
      </c>
      <c r="F14" s="12">
        <f t="shared" si="0"/>
        <v>237938.57750000001</v>
      </c>
      <c r="G14" s="12">
        <f t="shared" si="1"/>
        <v>1189692.8875</v>
      </c>
      <c r="H14" s="12">
        <f t="shared" ref="H14:H25" si="6">G14/4*1</f>
        <v>297423.22187499999</v>
      </c>
      <c r="I14" s="13">
        <f t="shared" si="2"/>
        <v>793128.59166666667</v>
      </c>
      <c r="J14" s="3">
        <f t="shared" si="3"/>
        <v>74355.805468749997</v>
      </c>
      <c r="K14" s="3">
        <f t="shared" si="4"/>
        <v>198282.14791666667</v>
      </c>
      <c r="L14" s="16">
        <f t="shared" si="5"/>
        <v>3.107327850030327E-2</v>
      </c>
    </row>
    <row r="15" spans="1:12" ht="14.5" x14ac:dyDescent="0.3">
      <c r="A15" s="2" t="s">
        <v>10</v>
      </c>
      <c r="B15" s="15" t="s">
        <v>30</v>
      </c>
      <c r="C15" s="15" t="s">
        <v>44</v>
      </c>
      <c r="D15" s="4">
        <v>377</v>
      </c>
      <c r="E15" s="5">
        <f>D15*$D$9*$D$8</f>
        <v>111679.84099999999</v>
      </c>
      <c r="F15" s="12">
        <f t="shared" si="0"/>
        <v>27919.960249999975</v>
      </c>
      <c r="G15" s="12">
        <f t="shared" si="1"/>
        <v>139599.80124999996</v>
      </c>
      <c r="H15" s="12">
        <f t="shared" si="6"/>
        <v>34899.95031249999</v>
      </c>
      <c r="I15" s="13">
        <f t="shared" si="2"/>
        <v>93066.534166666635</v>
      </c>
      <c r="J15" s="3">
        <f t="shared" si="3"/>
        <v>8724.9875781249975</v>
      </c>
      <c r="K15" s="3">
        <f t="shared" si="4"/>
        <v>23266.633541666659</v>
      </c>
      <c r="L15" s="16">
        <f t="shared" si="5"/>
        <v>3.6461708298043713E-3</v>
      </c>
    </row>
    <row r="16" spans="1:12" ht="14.5" x14ac:dyDescent="0.3">
      <c r="A16" s="2" t="s">
        <v>2</v>
      </c>
      <c r="B16" s="15" t="s">
        <v>32</v>
      </c>
      <c r="C16" s="15" t="s">
        <v>46</v>
      </c>
      <c r="D16" s="4">
        <v>7578</v>
      </c>
      <c r="E16" s="5">
        <f>D16*$D$10*$D$8</f>
        <v>3206933.82</v>
      </c>
      <c r="F16" s="12">
        <f t="shared" si="0"/>
        <v>801733.45500000007</v>
      </c>
      <c r="G16" s="12">
        <f t="shared" si="1"/>
        <v>4008667.2749999999</v>
      </c>
      <c r="H16" s="12">
        <f t="shared" si="6"/>
        <v>1002166.81875</v>
      </c>
      <c r="I16" s="13">
        <f t="shared" si="2"/>
        <v>2672444.85</v>
      </c>
      <c r="J16" s="3">
        <f t="shared" si="3"/>
        <v>250541.70468749999</v>
      </c>
      <c r="K16" s="3">
        <f t="shared" si="4"/>
        <v>668111.21250000002</v>
      </c>
      <c r="L16" s="16">
        <f t="shared" si="5"/>
        <v>0.10470133591609523</v>
      </c>
    </row>
    <row r="17" spans="1:12" ht="14.5" x14ac:dyDescent="0.3">
      <c r="A17" s="2" t="s">
        <v>3</v>
      </c>
      <c r="B17" s="15" t="s">
        <v>33</v>
      </c>
      <c r="C17" s="15" t="s">
        <v>47</v>
      </c>
      <c r="D17" s="4">
        <v>15960</v>
      </c>
      <c r="E17" s="5">
        <f t="shared" ref="E17:E25" si="7">D17*$D$10*$D$8</f>
        <v>6754112.4000000004</v>
      </c>
      <c r="F17" s="12">
        <f t="shared" si="0"/>
        <v>1688528.0999999996</v>
      </c>
      <c r="G17" s="12">
        <f t="shared" si="1"/>
        <v>8442640.5</v>
      </c>
      <c r="H17" s="12">
        <f t="shared" si="6"/>
        <v>2110660.125</v>
      </c>
      <c r="I17" s="13">
        <f t="shared" si="2"/>
        <v>5628427</v>
      </c>
      <c r="J17" s="3">
        <f t="shared" si="3"/>
        <v>527665.03125</v>
      </c>
      <c r="K17" s="3">
        <f t="shared" si="4"/>
        <v>1407106.75</v>
      </c>
      <c r="L17" s="16">
        <f t="shared" si="5"/>
        <v>0.22051112710753232</v>
      </c>
    </row>
    <row r="18" spans="1:12" ht="14.5" x14ac:dyDescent="0.3">
      <c r="A18" s="2" t="s">
        <v>4</v>
      </c>
      <c r="B18" s="15" t="s">
        <v>34</v>
      </c>
      <c r="C18" s="15" t="s">
        <v>48</v>
      </c>
      <c r="D18" s="4">
        <v>2179</v>
      </c>
      <c r="E18" s="5">
        <f t="shared" si="7"/>
        <v>922131.01</v>
      </c>
      <c r="F18" s="12">
        <f t="shared" si="0"/>
        <v>230532.75249999994</v>
      </c>
      <c r="G18" s="12">
        <f t="shared" si="1"/>
        <v>1152663.7625</v>
      </c>
      <c r="H18" s="12">
        <f t="shared" si="6"/>
        <v>288165.94062499999</v>
      </c>
      <c r="I18" s="13">
        <f t="shared" si="2"/>
        <v>768442.5083333333</v>
      </c>
      <c r="J18" s="3">
        <f t="shared" si="3"/>
        <v>72041.485156249997</v>
      </c>
      <c r="K18" s="3">
        <f t="shared" si="4"/>
        <v>192110.62708333333</v>
      </c>
      <c r="L18" s="16">
        <f t="shared" si="5"/>
        <v>3.0106124434042165E-2</v>
      </c>
    </row>
    <row r="19" spans="1:12" ht="14.5" x14ac:dyDescent="0.3">
      <c r="A19" s="2" t="s">
        <v>14</v>
      </c>
      <c r="B19" s="15" t="s">
        <v>35</v>
      </c>
      <c r="C19" s="15" t="s">
        <v>49</v>
      </c>
      <c r="D19" s="4">
        <v>644</v>
      </c>
      <c r="E19" s="5">
        <f>D19*$D$9*$D$8</f>
        <v>190774.05199999997</v>
      </c>
      <c r="F19" s="12">
        <f t="shared" si="0"/>
        <v>47693.513000000006</v>
      </c>
      <c r="G19" s="12">
        <f t="shared" si="1"/>
        <v>238467.56499999997</v>
      </c>
      <c r="H19" s="12">
        <f t="shared" si="6"/>
        <v>59616.891249999993</v>
      </c>
      <c r="I19" s="13">
        <f t="shared" si="2"/>
        <v>158978.37666666665</v>
      </c>
      <c r="J19" s="3">
        <f t="shared" si="3"/>
        <v>14904.222812499998</v>
      </c>
      <c r="K19" s="3">
        <f t="shared" si="4"/>
        <v>39744.594166666662</v>
      </c>
      <c r="L19" s="16">
        <f t="shared" si="5"/>
        <v>6.2284721867215268E-3</v>
      </c>
    </row>
    <row r="20" spans="1:12" ht="14.5" x14ac:dyDescent="0.3">
      <c r="A20" s="2" t="s">
        <v>15</v>
      </c>
      <c r="B20" s="15" t="s">
        <v>36</v>
      </c>
      <c r="C20" s="15" t="s">
        <v>49</v>
      </c>
      <c r="D20" s="4">
        <v>971</v>
      </c>
      <c r="E20" s="5">
        <f t="shared" si="7"/>
        <v>410917.49</v>
      </c>
      <c r="F20" s="12">
        <f t="shared" si="0"/>
        <v>102729.37249999994</v>
      </c>
      <c r="G20" s="12">
        <f t="shared" si="1"/>
        <v>513646.86249999993</v>
      </c>
      <c r="H20" s="12">
        <f t="shared" si="6"/>
        <v>128411.71562499998</v>
      </c>
      <c r="I20" s="13">
        <f t="shared" si="2"/>
        <v>342431.24166666664</v>
      </c>
      <c r="J20" s="3">
        <f t="shared" si="3"/>
        <v>32102.928906249996</v>
      </c>
      <c r="K20" s="3">
        <f t="shared" si="4"/>
        <v>85607.81041666666</v>
      </c>
      <c r="L20" s="16">
        <f t="shared" si="5"/>
        <v>1.3415808547707636E-2</v>
      </c>
    </row>
    <row r="21" spans="1:12" ht="14.5" x14ac:dyDescent="0.3">
      <c r="A21" s="2" t="s">
        <v>11</v>
      </c>
      <c r="B21" s="15" t="s">
        <v>37</v>
      </c>
      <c r="C21" s="15" t="s">
        <v>49</v>
      </c>
      <c r="D21" s="4">
        <v>85</v>
      </c>
      <c r="E21" s="5">
        <f>D21*$D$9*$D$8</f>
        <v>25179.804999999997</v>
      </c>
      <c r="F21" s="12">
        <f t="shared" si="0"/>
        <v>6294.9512499999983</v>
      </c>
      <c r="G21" s="12">
        <f t="shared" si="1"/>
        <v>31474.756249999995</v>
      </c>
      <c r="H21" s="12">
        <f t="shared" si="6"/>
        <v>7868.6890624999987</v>
      </c>
      <c r="I21" s="13">
        <f t="shared" si="2"/>
        <v>20983.17083333333</v>
      </c>
      <c r="J21" s="3">
        <f t="shared" si="3"/>
        <v>1967.1722656249997</v>
      </c>
      <c r="K21" s="3">
        <f t="shared" si="4"/>
        <v>5245.7927083333325</v>
      </c>
      <c r="L21" s="16">
        <f t="shared" si="5"/>
        <v>8.2208095632194057E-4</v>
      </c>
    </row>
    <row r="22" spans="1:12" ht="14.5" x14ac:dyDescent="0.3">
      <c r="A22" s="2" t="s">
        <v>5</v>
      </c>
      <c r="B22" s="15" t="s">
        <v>38</v>
      </c>
      <c r="C22" s="15" t="s">
        <v>50</v>
      </c>
      <c r="D22" s="4">
        <v>19113</v>
      </c>
      <c r="E22" s="5">
        <f t="shared" si="7"/>
        <v>8088430.4699999997</v>
      </c>
      <c r="F22" s="12">
        <f t="shared" si="0"/>
        <v>2022107.6175000006</v>
      </c>
      <c r="G22" s="12">
        <f t="shared" si="1"/>
        <v>10110538.0875</v>
      </c>
      <c r="H22" s="12">
        <f t="shared" si="6"/>
        <v>2527634.5218750001</v>
      </c>
      <c r="I22" s="13">
        <f t="shared" si="2"/>
        <v>6740358.7250000006</v>
      </c>
      <c r="J22" s="3">
        <f t="shared" si="3"/>
        <v>631908.63046875002</v>
      </c>
      <c r="K22" s="3">
        <f t="shared" si="4"/>
        <v>1685089.6812500001</v>
      </c>
      <c r="L22" s="16">
        <f t="shared" si="5"/>
        <v>0.26407450954926476</v>
      </c>
    </row>
    <row r="23" spans="1:12" ht="14.5" x14ac:dyDescent="0.3">
      <c r="A23" s="2" t="s">
        <v>6</v>
      </c>
      <c r="B23" s="15" t="s">
        <v>39</v>
      </c>
      <c r="C23" s="15" t="s">
        <v>51</v>
      </c>
      <c r="D23" s="4">
        <v>9385</v>
      </c>
      <c r="E23" s="5">
        <f t="shared" si="7"/>
        <v>3971638.15</v>
      </c>
      <c r="F23" s="12">
        <f t="shared" si="0"/>
        <v>992909.53750000009</v>
      </c>
      <c r="G23" s="12">
        <f t="shared" si="1"/>
        <v>4964547.6875</v>
      </c>
      <c r="H23" s="12">
        <f t="shared" si="6"/>
        <v>1241136.921875</v>
      </c>
      <c r="I23" s="13">
        <f t="shared" si="2"/>
        <v>3309698.4583333335</v>
      </c>
      <c r="J23" s="3">
        <f t="shared" si="3"/>
        <v>310284.23046875</v>
      </c>
      <c r="K23" s="3">
        <f t="shared" si="4"/>
        <v>827424.61458333337</v>
      </c>
      <c r="L23" s="16">
        <f t="shared" si="5"/>
        <v>0.12966772731229267</v>
      </c>
    </row>
    <row r="24" spans="1:12" ht="14.5" x14ac:dyDescent="0.3">
      <c r="A24" s="2" t="s">
        <v>7</v>
      </c>
      <c r="B24" s="15" t="s">
        <v>40</v>
      </c>
      <c r="C24" s="15" t="s">
        <v>52</v>
      </c>
      <c r="D24" s="4">
        <v>1072</v>
      </c>
      <c r="E24" s="5">
        <f t="shared" si="7"/>
        <v>453659.68</v>
      </c>
      <c r="F24" s="12">
        <f t="shared" si="0"/>
        <v>113414.91999999998</v>
      </c>
      <c r="G24" s="12">
        <f t="shared" si="1"/>
        <v>567074.6</v>
      </c>
      <c r="H24" s="12">
        <f t="shared" si="6"/>
        <v>141768.65</v>
      </c>
      <c r="I24" s="13">
        <f t="shared" si="2"/>
        <v>378049.73333333334</v>
      </c>
      <c r="J24" s="3">
        <f t="shared" si="3"/>
        <v>35442.162499999999</v>
      </c>
      <c r="K24" s="3">
        <f t="shared" si="4"/>
        <v>94512.433333333334</v>
      </c>
      <c r="L24" s="16">
        <f t="shared" si="5"/>
        <v>1.4811273700455804E-2</v>
      </c>
    </row>
    <row r="25" spans="1:12" ht="14.5" x14ac:dyDescent="0.3">
      <c r="A25" s="2" t="s">
        <v>8</v>
      </c>
      <c r="B25" s="15" t="s">
        <v>41</v>
      </c>
      <c r="C25" s="15" t="s">
        <v>53</v>
      </c>
      <c r="D25" s="4">
        <v>459</v>
      </c>
      <c r="E25" s="5">
        <f t="shared" si="7"/>
        <v>194244.21</v>
      </c>
      <c r="F25" s="12">
        <f t="shared" si="0"/>
        <v>48561.052499999991</v>
      </c>
      <c r="G25" s="12">
        <f t="shared" si="1"/>
        <v>242805.26249999998</v>
      </c>
      <c r="H25" s="12">
        <f t="shared" si="6"/>
        <v>60701.315624999996</v>
      </c>
      <c r="I25" s="13">
        <f t="shared" si="2"/>
        <v>161870.17499999999</v>
      </c>
      <c r="J25" s="3">
        <f t="shared" si="3"/>
        <v>15175.328906249999</v>
      </c>
      <c r="K25" s="3">
        <f t="shared" si="4"/>
        <v>40467.543749999997</v>
      </c>
      <c r="L25" s="16">
        <f t="shared" si="5"/>
        <v>6.3417673773406846E-3</v>
      </c>
    </row>
    <row r="28" spans="1:12" ht="18" x14ac:dyDescent="0.4">
      <c r="A28" s="18" t="s">
        <v>58</v>
      </c>
      <c r="F28" s="14"/>
    </row>
    <row r="29" spans="1:12" ht="18" x14ac:dyDescent="0.4">
      <c r="A29" s="18"/>
    </row>
    <row r="30" spans="1:12" ht="15.5" x14ac:dyDescent="0.35">
      <c r="A30" s="22" t="s">
        <v>61</v>
      </c>
    </row>
    <row r="31" spans="1:12" ht="15.5" x14ac:dyDescent="0.35">
      <c r="A31" s="22" t="s">
        <v>59</v>
      </c>
    </row>
    <row r="32" spans="1:12" ht="16" thickBot="1" x14ac:dyDescent="0.4">
      <c r="A32" s="22"/>
      <c r="G32" s="20"/>
    </row>
    <row r="33" spans="1:7" ht="15.5" x14ac:dyDescent="0.35">
      <c r="A33" s="24"/>
      <c r="B33" s="28" t="s">
        <v>60</v>
      </c>
      <c r="C33" s="19">
        <v>2021</v>
      </c>
      <c r="D33" s="19">
        <v>2022</v>
      </c>
      <c r="E33" s="19">
        <v>2023</v>
      </c>
      <c r="F33" s="23">
        <v>2024</v>
      </c>
      <c r="G33" s="20"/>
    </row>
    <row r="34" spans="1:7" x14ac:dyDescent="0.3">
      <c r="A34" s="26" t="s">
        <v>55</v>
      </c>
      <c r="B34" s="30">
        <f>SUM(C34:F34)</f>
        <v>20419566</v>
      </c>
      <c r="C34" s="30">
        <v>5104891.5</v>
      </c>
      <c r="D34" s="30">
        <v>5104891.5</v>
      </c>
      <c r="E34" s="30">
        <v>5104891.5</v>
      </c>
      <c r="F34" s="31">
        <v>5104891.5</v>
      </c>
      <c r="G34" s="21"/>
    </row>
    <row r="35" spans="1:7" ht="14.5" thickBot="1" x14ac:dyDescent="0.35">
      <c r="A35" s="25" t="s">
        <v>56</v>
      </c>
      <c r="B35" s="32">
        <f>SUM(C35:F35)</f>
        <v>10209783.199999999</v>
      </c>
      <c r="C35" s="32">
        <v>2552445.7999999998</v>
      </c>
      <c r="D35" s="32">
        <v>2552445.7999999998</v>
      </c>
      <c r="E35" s="32">
        <v>2552445.7999999998</v>
      </c>
      <c r="F35" s="33">
        <v>2552445.7999999998</v>
      </c>
      <c r="G35" s="21"/>
    </row>
    <row r="36" spans="1:7" ht="15.5" x14ac:dyDescent="0.35">
      <c r="A36" s="22"/>
      <c r="B36" s="34">
        <f>SUM(B34:B35)</f>
        <v>30629349.199999999</v>
      </c>
      <c r="C36" s="34"/>
      <c r="D36" s="34"/>
      <c r="E36" s="34"/>
      <c r="F36" s="34"/>
      <c r="G36" s="20"/>
    </row>
    <row r="37" spans="1:7" ht="15.5" x14ac:dyDescent="0.35">
      <c r="A37" s="22" t="s">
        <v>62</v>
      </c>
    </row>
    <row r="38" spans="1:7" ht="14.25" customHeight="1" thickBot="1" x14ac:dyDescent="0.35"/>
    <row r="39" spans="1:7" x14ac:dyDescent="0.3">
      <c r="A39" s="27"/>
      <c r="B39" s="28" t="s">
        <v>60</v>
      </c>
      <c r="C39" s="19">
        <v>2021</v>
      </c>
      <c r="D39" s="19">
        <v>2022</v>
      </c>
      <c r="E39" s="19">
        <v>2023</v>
      </c>
      <c r="F39" s="23">
        <v>2024</v>
      </c>
    </row>
    <row r="40" spans="1:7" x14ac:dyDescent="0.3">
      <c r="A40" s="26" t="s">
        <v>55</v>
      </c>
      <c r="B40" s="35">
        <f>SUM(C40:F40)</f>
        <v>20419566.348951083</v>
      </c>
      <c r="C40" s="36">
        <v>0</v>
      </c>
      <c r="D40" s="36">
        <f>5104891.6+(5104891.6*0.33333333)</f>
        <v>6806522.1163170272</v>
      </c>
      <c r="E40" s="36">
        <f>5104891.6+(5104891.6*0.33333333)</f>
        <v>6806522.1163170272</v>
      </c>
      <c r="F40" s="37">
        <f>5104891.6+(5104891.6*0.33333333)</f>
        <v>6806522.1163170272</v>
      </c>
    </row>
    <row r="41" spans="1:7" ht="14.5" thickBot="1" x14ac:dyDescent="0.35">
      <c r="A41" s="25" t="s">
        <v>56</v>
      </c>
      <c r="B41" s="38">
        <f>SUM(C41:F41)</f>
        <v>10209782.94475542</v>
      </c>
      <c r="C41" s="39">
        <v>0</v>
      </c>
      <c r="D41" s="39">
        <f>2552445.8+(2552445.8*0.3333333)</f>
        <v>3403260.9815851399</v>
      </c>
      <c r="E41" s="39">
        <f>2552445.8+(2552445.8*0.3333333)</f>
        <v>3403260.9815851399</v>
      </c>
      <c r="F41" s="40">
        <f>2552445.8+(2552445.8*0.3333333)</f>
        <v>3403260.9815851399</v>
      </c>
    </row>
    <row r="42" spans="1:7" x14ac:dyDescent="0.3">
      <c r="B42" s="41">
        <f>SUM(B40:B41)</f>
        <v>30629349.293706503</v>
      </c>
      <c r="C42" s="41"/>
      <c r="D42" s="41"/>
      <c r="E42" s="41"/>
      <c r="F42" s="41"/>
    </row>
    <row r="43" spans="1:7" x14ac:dyDescent="0.3">
      <c r="B43" s="41"/>
      <c r="C43" s="41"/>
      <c r="D43" s="41"/>
      <c r="E43" s="41"/>
      <c r="F43" s="41"/>
    </row>
  </sheetData>
  <mergeCells count="1">
    <mergeCell ref="J10:K10"/>
  </mergeCells>
  <pageMargins left="0.7" right="0.7" top="0.78740157499999996" bottom="0.78740157499999996" header="0.3" footer="0.3"/>
  <pageSetup paperSize="9" scale="49"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 x14ac:dyDescent="0.3"/>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 x14ac:dyDescent="0.3"/>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Company>Landeshauptstadt Stuttgart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Richter, Dennis</dc:creator>
  <cp:lastModifiedBy>Richter, Dennis</cp:lastModifiedBy>
  <cp:lastPrinted>2021-06-28T12:49:15Z</cp:lastPrinted>
  <dcterms:created xsi:type="dcterms:W3CDTF">2021-02-05T07:06:29Z</dcterms:created>
  <dcterms:modified xsi:type="dcterms:W3CDTF">2021-07-08T15:36:51Z</dcterms:modified>
</cp:coreProperties>
</file>