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6015" activeTab="0"/>
  </bookViews>
  <sheets>
    <sheet name="Übersicht_Versorgung_u3J" sheetId="1" r:id="rId1"/>
    <sheet name="Übersicht_Versorgung_3b6J" sheetId="2" r:id="rId2"/>
    <sheet name="Übersicht_Versorgung_6b12J" sheetId="3" r:id="rId3"/>
  </sheets>
  <definedNames/>
  <calcPr fullCalcOnLoad="1"/>
</workbook>
</file>

<file path=xl/sharedStrings.xml><?xml version="1.0" encoding="utf-8"?>
<sst xmlns="http://schemas.openxmlformats.org/spreadsheetml/2006/main" count="243" uniqueCount="118">
  <si>
    <t>gesamt</t>
  </si>
  <si>
    <t>Versorgungsentwicklung Gesamtstadt</t>
  </si>
  <si>
    <t>Altersgruppe 0 - u. 3 Jahre</t>
  </si>
  <si>
    <t>Entwicklung Platzangebot</t>
  </si>
  <si>
    <t xml:space="preserve">Stand </t>
  </si>
  <si>
    <r>
      <t xml:space="preserve">Anzahl Kinder </t>
    </r>
    <r>
      <rPr>
        <sz val="8"/>
        <rFont val="Arial"/>
        <family val="2"/>
      </rPr>
      <t>(31.12. des Jahres bzw. des Vorjahres)</t>
    </r>
  </si>
  <si>
    <t>Tages-
pflege</t>
  </si>
  <si>
    <t>unter 8 Std.</t>
  </si>
  <si>
    <t>8 Std. und mehr</t>
  </si>
  <si>
    <t>Gesamt</t>
  </si>
  <si>
    <t>Vers.grad bezogen auf alle Plätze</t>
  </si>
  <si>
    <t xml:space="preserve">Vers.grad Angebote 8 Std. und mehr </t>
  </si>
  <si>
    <t>Anmerkungen</t>
  </si>
  <si>
    <t>inkl. Betriebsplätze belegt mit Stuttgarter Kindern</t>
  </si>
  <si>
    <t>Änderung der Einwohnerstatistik (nur Einwohner mit Hauptwohnsitz werden gezählt)
Kinderzahlen und Versorgungsgrad sind mit den Vorjahren nicht mehr vergleichbar!</t>
  </si>
  <si>
    <t>IST- Stand</t>
  </si>
  <si>
    <t>80% der Betriebsplätze wurden angenommen
(691 Betriebsplätze, davon 80%: 553)</t>
  </si>
  <si>
    <t>Fehlbedarf
an Plätzen</t>
  </si>
  <si>
    <t>beschlossene Plätze HH 10/11  (vgl. GRDrs 1295/2009), die noch umgesetzt werden und noch nicht in der Statistik enthalten sind</t>
  </si>
  <si>
    <t>beschlossene Plätze GRDrs 464/2010), die noch umgesetzt werden und noch nicht in der Statistik enthalten sind</t>
  </si>
  <si>
    <t>beschlossene Plätze GRDrs 7/2011), die noch umgesetzt werden und noch nicht in der Statistik enthalten sind</t>
  </si>
  <si>
    <r>
      <t xml:space="preserve">beschlossene Plätze HH 12/13 (vgl. GRDrs 1147/2011), </t>
    </r>
    <r>
      <rPr>
        <sz val="8"/>
        <color indexed="10"/>
        <rFont val="Arial"/>
        <family val="2"/>
      </rPr>
      <t>die noch umgesetzt werden und noch nicht in der Statistik enthalten sind (für 12/13 und 14/15)</t>
    </r>
  </si>
  <si>
    <t>beschlossene Plätze GRDrs 672/2012), die noch umgesetzt werden und noch nicht in der Statistik enthalten sind</t>
  </si>
  <si>
    <t>Fertigbauten (GRDrs 116/2013 und Ergänzungen)</t>
  </si>
  <si>
    <t>Vorlage GRDrs 177/2013</t>
  </si>
  <si>
    <t>beschlossene Plätze insgesamt</t>
  </si>
  <si>
    <t xml:space="preserve"> Kalkulation Versorgungs-
grad</t>
  </si>
  <si>
    <t>Kalkulation Versorgungsgrad nach Umsetzung aller beschlossener Plätze (inkl. 80% der Betriebsplätze)</t>
  </si>
  <si>
    <t>mögliche Entwicklung nach Umsetzung aller beschlossenen Plätze in den nächsten Jahren</t>
  </si>
  <si>
    <t>Fehlbedarf
an Plätzen **</t>
  </si>
  <si>
    <t>ohne Plätze Planungsmittel</t>
  </si>
  <si>
    <t xml:space="preserve">Anmerkungen: </t>
  </si>
  <si>
    <t xml:space="preserve">Versorgungsentwicklung Gesamtstadt </t>
  </si>
  <si>
    <t>Altersgruppe 3- u. 6 Jahre</t>
  </si>
  <si>
    <t>31.12.2001 
(3,5 Jahrgänge zu 95%)</t>
  </si>
  <si>
    <t>31.12.2002 
(3,5 Jahrgänge zu 95%)</t>
  </si>
  <si>
    <t>31.12.2003 
(3,5 Jahrgänge zu 95%)</t>
  </si>
  <si>
    <t>31.12.2004 
(3,5 Jahrgänge zu 95%)</t>
  </si>
  <si>
    <t>31.12.2005
 (3 Jahrg. + 5 Mon. zu 95%)</t>
  </si>
  <si>
    <t>31.12.2006
 (3 Jahrg. + 4 Mon. zu 95%)</t>
  </si>
  <si>
    <t>15.03.2008
 (3 Jahrg. + 3 Mon. zu 95%)</t>
  </si>
  <si>
    <r>
      <t xml:space="preserve">01.03.2009
</t>
    </r>
    <r>
      <rPr>
        <sz val="8"/>
        <rFont val="Arial"/>
        <family val="2"/>
      </rPr>
      <t>(3 Jahrg. + 3 Mon. zu 95%)</t>
    </r>
  </si>
  <si>
    <r>
      <t xml:space="preserve">01.03.2010
</t>
    </r>
    <r>
      <rPr>
        <sz val="8"/>
        <rFont val="Arial"/>
        <family val="2"/>
      </rPr>
      <t>(3 Jahrg. + 3 Mon. zu 95%)</t>
    </r>
  </si>
  <si>
    <t>01.03.2011
(3 Jahrg. + 3 Mon. zu 95%)</t>
  </si>
  <si>
    <t>IST-Stand 
01.03.2012</t>
  </si>
  <si>
    <t>IST-Stand 
01.03.2013</t>
  </si>
  <si>
    <t xml:space="preserve"> Kalkulation Versorgungsgrad für 3,25 Jg. *</t>
  </si>
  <si>
    <t>Kalkulation 
für 3,5 Jg. *</t>
  </si>
  <si>
    <r>
      <t xml:space="preserve">Anmerkung: </t>
    </r>
    <r>
      <rPr>
        <sz val="10"/>
        <rFont val="Arial"/>
        <family val="2"/>
      </rPr>
      <t>* Der Versorgungsgrad wird real niedriger ausfallen, da bei der vorliegenden Kalkulation die durch Neubaugebiete zuziehenden Kinder</t>
    </r>
  </si>
  <si>
    <t>noch nicht berücksichtigt sind.</t>
  </si>
  <si>
    <t>Altersgruppe 6 - u. 12 Jahre</t>
  </si>
  <si>
    <t>Plätze Hort an Schulen</t>
  </si>
  <si>
    <t>Plätze in Tages einricht ungen</t>
  </si>
  <si>
    <t xml:space="preserve">Plätze gesamt </t>
  </si>
  <si>
    <t>31.12.2003
(5,5 Jahrgänge)</t>
  </si>
  <si>
    <t>31.12.2004 
(5,5 Jahrgänge)</t>
  </si>
  <si>
    <t xml:space="preserve">31.12.2005 
5 Jahrg. + 7 Mon. </t>
  </si>
  <si>
    <t xml:space="preserve">31.12.2006 
5 Jahrg. + 8 Mon. </t>
  </si>
  <si>
    <t xml:space="preserve">15.03.2008 
5 Jahrg. + 9 Mon. </t>
  </si>
  <si>
    <r>
      <t xml:space="preserve">01.03.2009
</t>
    </r>
    <r>
      <rPr>
        <sz val="8"/>
        <rFont val="Arial"/>
        <family val="2"/>
      </rPr>
      <t xml:space="preserve">5 Jahrg. + 9 Mon. </t>
    </r>
  </si>
  <si>
    <t xml:space="preserve">01.03.2010
5 Jahrg. + 9 Mon. </t>
  </si>
  <si>
    <t>80% der Betriebsplätze wurden angenommen (40 Betriebsplätze, davon 80%: 32)</t>
  </si>
  <si>
    <t>Kalkulation Versorgungsgrad nach Umsetzung aller beschlossener Plätze</t>
  </si>
  <si>
    <t>sonstige Plätze Schulkindbetreuung</t>
  </si>
  <si>
    <t>Ist-Plätze in Schülerhäusern März 2013</t>
  </si>
  <si>
    <t>Platzangaben nachrichtlich durch Schulverwaltungsamt</t>
  </si>
  <si>
    <t>Doppelzählungen mit Hort noch möglich</t>
  </si>
  <si>
    <t>Ist-Plätze an Ganztagesschulen März 2013</t>
  </si>
  <si>
    <t xml:space="preserve">** Der Bedarf wird real deutlich höher sein, da bei der vorliegenden Kalkulation die durch Neubaugebiete zuziehenden Kinder </t>
  </si>
  <si>
    <t xml:space="preserve">01.03.2011
5 Jahrg. + 9 Mon. </t>
  </si>
  <si>
    <t>* inkl. Betriebsplätze belegt mit Stuttgarter Kindern</t>
  </si>
  <si>
    <t>IST - Stand 
01.03.2014</t>
  </si>
  <si>
    <r>
      <t xml:space="preserve">3.422
</t>
    </r>
    <r>
      <rPr>
        <sz val="9"/>
        <rFont val="Arial"/>
        <family val="2"/>
      </rPr>
      <t>davon 2.714 für 1- unter 3J.</t>
    </r>
  </si>
  <si>
    <t xml:space="preserve">Versorgungsziel: 62% für unter 3J. </t>
  </si>
  <si>
    <t>mögliche neue Plätze durch aktuelle Vorlage</t>
  </si>
  <si>
    <t>Anträge in der aktuellen Vorlage
GRDrs 640/2014</t>
  </si>
  <si>
    <t>mögliche neue Maßnahmen
durch aktuelle Vorlage</t>
  </si>
  <si>
    <t>absolut</t>
  </si>
  <si>
    <t>prozentual</t>
  </si>
  <si>
    <t>ohne Plätze Planungsmittel HH 14/15</t>
  </si>
  <si>
    <t>beschlossene Plätze HH 10/11  (vgl. GRDrs 1295/2009), die noch umgesetzt werden bzw. noch nicht in der Statistik enthalten sind</t>
  </si>
  <si>
    <t>beschlossene Plätze GRDrs 464/2010), die noch umgesetzt werden bzw. noch nicht in der Statistik enthalten sind</t>
  </si>
  <si>
    <t>beschlossene Plätze GRDrs 7/2011), die noch umgesetzt werden bzw. noch nicht in der Statistik enthalten sind</t>
  </si>
  <si>
    <t>beschlossene Plätze GRDrs 672/2012), die noch umgesetzt werden bzw. noch nicht in der Statistik enthalten sind</t>
  </si>
  <si>
    <t>Beschlossene Plätze HH 10/11 (GRDrs 1295/2009); GRDrs 464/2010; GRDrs 7/2011; 
HH 12/13 (GRDrs 1147/2011); GRDrs 672/2012; GRDrs 177/2013; GRDrs 116/2013; HH 14/15 (GRDrs 829/2013)</t>
  </si>
  <si>
    <t>Sachstand August 2014</t>
  </si>
  <si>
    <r>
      <t xml:space="preserve">beschlossene Plätze HH 12/13 (vgl. GRDrs 1147/2011), </t>
    </r>
    <r>
      <rPr>
        <sz val="8"/>
        <color indexed="10"/>
        <rFont val="Arial"/>
        <family val="2"/>
      </rPr>
      <t>die noch umgesetzt werden bzw. noch nicht in der Statistik enthalten sind (für 12/13 und 14/15)</t>
    </r>
  </si>
  <si>
    <r>
      <t xml:space="preserve">beschlossene Plätze HH 14/15 (vgl. GRDrs 829/2013), </t>
    </r>
    <r>
      <rPr>
        <sz val="8"/>
        <color indexed="10"/>
        <rFont val="Arial"/>
        <family val="2"/>
      </rPr>
      <t>die noch umgesetzt werden bzw. noch nicht in der Statistik enthalten sind</t>
    </r>
  </si>
  <si>
    <r>
      <t xml:space="preserve">464
</t>
    </r>
    <r>
      <rPr>
        <sz val="9"/>
        <rFont val="Arial"/>
        <family val="2"/>
      </rPr>
      <t>davon kein Fehlbedarf mehr für 1- unter 3J.</t>
    </r>
  </si>
  <si>
    <t>mögliche neue Maßnahmen
durch bereitgestellte Planungsmittel im HH 14/15</t>
  </si>
  <si>
    <t>mit Plätze Planungsmittel HH 14/15</t>
  </si>
  <si>
    <t>mögliche neue Plätze durch bereit-gestellte Planungsmittel im HH 14/15</t>
  </si>
  <si>
    <t>Plätze durch Planungsmittel 
HH 14/15</t>
  </si>
  <si>
    <t>abzüglich der befristeten Fertigbauten</t>
  </si>
  <si>
    <t>Abzug befristete fertigbauten</t>
  </si>
  <si>
    <t>Veränderungen der GT-Platzzahlen</t>
  </si>
  <si>
    <t>IST-Stand 
01.03.2014</t>
  </si>
  <si>
    <t>80% der Betriebsplätze wurden angenommen (480 Betriebs-plätze, davon 80%: 384)</t>
  </si>
  <si>
    <t>Kalkulation Versorgungsgrad unter Berücksichtigung der vorliegenden Anträge in der aktuellen Vorlage 640/2014</t>
  </si>
  <si>
    <t>mögliche neue Maßnahmen
durch bereitgestellte Planungsmittel 
im HH 14/15</t>
  </si>
  <si>
    <t>mit Plätze Planungsmittel</t>
  </si>
  <si>
    <t>Kalkulation Versorgungsgrad unter Berücksichtung der Planungsmittel aus HH 14/15</t>
  </si>
  <si>
    <t>Abzug befristete Fertigbauten</t>
  </si>
  <si>
    <t>Kalkulation Versorgungsgrad unter Berücksichtung Abzug der befristeten Fertigbauten</t>
  </si>
  <si>
    <t>80% der Betriebs-
plätze wurden angenommen (400 Betriebsplätze, davon 80%: 320)</t>
  </si>
  <si>
    <t>Veränderungen der Hortplätze an Schulen</t>
  </si>
  <si>
    <t>Veränderungen der Plätze in Tageseinrichtungen</t>
  </si>
  <si>
    <t>Korrekturen im Vergleich zu GRDrs 867/2013</t>
  </si>
  <si>
    <t>Beschlossene Plätze HH 10/11 (GRDrs 1295/2009); GRDrs 464/2010; GRDrs 7/2011; 
HH 12/13 (GRDrs 1147/2011); GRDrs 672/2012; GRDrs 177/2013; HH 14/15 (GRDrs 829/2013)</t>
  </si>
  <si>
    <t>mögliche Maßnahmen 
durch aktuelle Vorlage</t>
  </si>
  <si>
    <t>mögliche Maßnahmen durch aktuelle Vorlage</t>
  </si>
  <si>
    <t>Veränderungen der Plätze gesamt (inkl. Tagespflege)</t>
  </si>
  <si>
    <t>Veränderungen der Platzzahlen gesamt (inkl. Tagespflege)</t>
  </si>
  <si>
    <r>
      <t xml:space="preserve">Ergebnis des zentralen Wartelistenabgleichs 2014. Dies ergibt ein </t>
    </r>
    <r>
      <rPr>
        <b/>
        <sz val="9"/>
        <rFont val="Arial"/>
        <family val="2"/>
      </rPr>
      <t>Versorgungsziel von 62% für unter 3J.</t>
    </r>
  </si>
  <si>
    <t>mögliche Entwicklung nach Umsetzung 
aller beschlossenen Plätze in den nächsten Jahren</t>
  </si>
  <si>
    <t>Ist-Plätze in Schülerhäusern zum Schuljahr 2014/15</t>
  </si>
  <si>
    <t>Ist-Plätze an Ganztagesschulen zum Schuljahr 2014/15</t>
  </si>
  <si>
    <t>inkl. Betriebsplätze belegt mit Stuttgarter Kindern; ab 2008 gesonderte Ausweisung Hortplätze an Schulen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</si>
</sst>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0.0000"/>
    <numFmt numFmtId="166" formatCode="\+#,##0;[Red]\-#,##0"/>
    <numFmt numFmtId="167" formatCode="\+#,##0.0000;[Red]\-#,##0.0000"/>
    <numFmt numFmtId="168" formatCode="[Green]\+#,##0;[Red]\-#,##0"/>
    <numFmt numFmtId="169" formatCode="\+#,##0.000;[Red]\-#,##0.000"/>
    <numFmt numFmtId="170" formatCode="#,##0\ &quot;€&quot;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0.0000_ ;[Red]\-0.0000\ "/>
    <numFmt numFmtId="176" formatCode="0.0%"/>
    <numFmt numFmtId="177" formatCode="_-* #,##0\ _€_-;\-* #,##0\ _€_-;_-* &quot;-&quot;??\ _€_-;_-@_-"/>
  </numFmts>
  <fonts count="6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9"/>
      <name val="Arial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color indexed="10"/>
      <name val="Arial"/>
      <family val="2"/>
    </font>
    <font>
      <i/>
      <sz val="8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9"/>
      <color rgb="FFFF0000"/>
      <name val="Arial"/>
      <family val="2"/>
    </font>
    <font>
      <i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72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wrapText="1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wrapText="1"/>
    </xf>
    <xf numFmtId="14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176" fontId="10" fillId="0" borderId="10" xfId="0" applyNumberFormat="1" applyFont="1" applyFill="1" applyBorder="1" applyAlignment="1">
      <alignment horizontal="center" vertical="center" wrapText="1"/>
    </xf>
    <xf numFmtId="3" fontId="10" fillId="0" borderId="10" xfId="44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0" xfId="44" applyNumberFormat="1" applyFont="1" applyFill="1" applyBorder="1" applyAlignment="1">
      <alignment horizontal="center" vertical="center"/>
    </xf>
    <xf numFmtId="176" fontId="10" fillId="0" borderId="10" xfId="55" applyNumberFormat="1" applyFont="1" applyFill="1" applyBorder="1" applyAlignment="1">
      <alignment horizontal="center" vertical="center" wrapText="1"/>
    </xf>
    <xf numFmtId="14" fontId="10" fillId="0" borderId="10" xfId="44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wrapText="1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10" fillId="0" borderId="10" xfId="44" applyNumberFormat="1" applyFont="1" applyFill="1" applyBorder="1" applyAlignment="1">
      <alignment horizontal="center" vertical="distributed" shrinkToFit="1"/>
    </xf>
    <xf numFmtId="176" fontId="10" fillId="0" borderId="10" xfId="55" applyNumberFormat="1" applyFont="1" applyFill="1" applyBorder="1" applyAlignment="1">
      <alignment horizontal="center" vertical="distributed" shrinkToFit="1"/>
    </xf>
    <xf numFmtId="177" fontId="3" fillId="0" borderId="13" xfId="44" applyNumberFormat="1" applyFont="1" applyBorder="1" applyAlignment="1">
      <alignment wrapText="1"/>
    </xf>
    <xf numFmtId="177" fontId="3" fillId="0" borderId="0" xfId="44" applyNumberFormat="1" applyFont="1" applyAlignment="1">
      <alignment/>
    </xf>
    <xf numFmtId="14" fontId="10" fillId="0" borderId="10" xfId="0" applyNumberFormat="1" applyFont="1" applyFill="1" applyBorder="1" applyAlignment="1">
      <alignment horizontal="center" vertical="center"/>
    </xf>
    <xf numFmtId="1" fontId="1" fillId="0" borderId="10" xfId="44" applyNumberFormat="1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3" fontId="0" fillId="0" borderId="10" xfId="44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44" applyNumberFormat="1" applyFont="1" applyFill="1" applyBorder="1" applyAlignment="1">
      <alignment horizontal="center" vertical="center" wrapText="1"/>
    </xf>
    <xf numFmtId="176" fontId="0" fillId="0" borderId="10" xfId="55" applyNumberFormat="1" applyFont="1" applyFill="1" applyBorder="1" applyAlignment="1">
      <alignment horizontal="center" vertical="distributed" shrinkToFit="1"/>
    </xf>
    <xf numFmtId="0" fontId="0" fillId="0" borderId="14" xfId="0" applyFont="1" applyBorder="1" applyAlignment="1">
      <alignment/>
    </xf>
    <xf numFmtId="0" fontId="12" fillId="0" borderId="14" xfId="0" applyFont="1" applyBorder="1" applyAlignment="1">
      <alignment/>
    </xf>
    <xf numFmtId="3" fontId="0" fillId="0" borderId="15" xfId="44" applyNumberFormat="1" applyFont="1" applyFill="1" applyBorder="1" applyAlignment="1">
      <alignment horizontal="center" vertical="center" wrapText="1"/>
    </xf>
    <xf numFmtId="3" fontId="3" fillId="0" borderId="15" xfId="44" applyNumberFormat="1" applyFont="1" applyFill="1" applyBorder="1" applyAlignment="1">
      <alignment horizontal="center" vertical="center" wrapText="1"/>
    </xf>
    <xf numFmtId="176" fontId="3" fillId="0" borderId="15" xfId="55" applyNumberFormat="1" applyFont="1" applyFill="1" applyBorder="1" applyAlignment="1">
      <alignment horizontal="center" vertical="distributed" shrinkToFit="1"/>
    </xf>
    <xf numFmtId="176" fontId="0" fillId="0" borderId="15" xfId="55" applyNumberFormat="1" applyFont="1" applyFill="1" applyBorder="1" applyAlignment="1">
      <alignment horizontal="center" vertical="distributed" shrinkToFit="1"/>
    </xf>
    <xf numFmtId="1" fontId="1" fillId="0" borderId="16" xfId="44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14" fontId="12" fillId="33" borderId="10" xfId="0" applyNumberFormat="1" applyFont="1" applyFill="1" applyBorder="1" applyAlignment="1">
      <alignment horizontal="center" vertical="center" wrapText="1"/>
    </xf>
    <xf numFmtId="3" fontId="3" fillId="33" borderId="10" xfId="44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44" applyNumberFormat="1" applyFont="1" applyFill="1" applyBorder="1" applyAlignment="1">
      <alignment horizontal="center" vertical="center" wrapText="1"/>
    </xf>
    <xf numFmtId="3" fontId="3" fillId="33" borderId="10" xfId="44" applyNumberFormat="1" applyFont="1" applyFill="1" applyBorder="1" applyAlignment="1">
      <alignment horizontal="center" vertical="center" wrapText="1"/>
    </xf>
    <xf numFmtId="176" fontId="3" fillId="33" borderId="10" xfId="55" applyNumberFormat="1" applyFont="1" applyFill="1" applyBorder="1" applyAlignment="1">
      <alignment horizontal="center" vertical="distributed" shrinkToFit="1"/>
    </xf>
    <xf numFmtId="176" fontId="0" fillId="33" borderId="10" xfId="55" applyNumberFormat="1" applyFont="1" applyFill="1" applyBorder="1" applyAlignment="1">
      <alignment horizontal="center" vertical="distributed" shrinkToFit="1"/>
    </xf>
    <xf numFmtId="1" fontId="1" fillId="33" borderId="10" xfId="44" applyNumberFormat="1" applyFont="1" applyFill="1" applyBorder="1" applyAlignment="1">
      <alignment horizontal="left" vertical="center" wrapText="1"/>
    </xf>
    <xf numFmtId="0" fontId="13" fillId="0" borderId="14" xfId="0" applyFont="1" applyBorder="1" applyAlignment="1">
      <alignment wrapText="1"/>
    </xf>
    <xf numFmtId="3" fontId="0" fillId="0" borderId="0" xfId="0" applyNumberFormat="1" applyFont="1" applyFill="1" applyAlignment="1">
      <alignment vertical="center"/>
    </xf>
    <xf numFmtId="1" fontId="58" fillId="0" borderId="10" xfId="44" applyNumberFormat="1" applyFont="1" applyFill="1" applyBorder="1" applyAlignment="1">
      <alignment horizontal="left" vertical="center" wrapText="1"/>
    </xf>
    <xf numFmtId="0" fontId="59" fillId="0" borderId="0" xfId="0" applyFont="1" applyAlignment="1">
      <alignment/>
    </xf>
    <xf numFmtId="14" fontId="60" fillId="35" borderId="10" xfId="0" applyNumberFormat="1" applyFont="1" applyFill="1" applyBorder="1" applyAlignment="1">
      <alignment horizontal="center" vertical="center" wrapText="1"/>
    </xf>
    <xf numFmtId="3" fontId="60" fillId="35" borderId="10" xfId="44" applyNumberFormat="1" applyFont="1" applyFill="1" applyBorder="1" applyAlignment="1">
      <alignment horizontal="center" vertical="center"/>
    </xf>
    <xf numFmtId="3" fontId="59" fillId="35" borderId="10" xfId="0" applyNumberFormat="1" applyFont="1" applyFill="1" applyBorder="1" applyAlignment="1">
      <alignment horizontal="center" vertical="center"/>
    </xf>
    <xf numFmtId="3" fontId="59" fillId="35" borderId="10" xfId="44" applyNumberFormat="1" applyFont="1" applyFill="1" applyBorder="1" applyAlignment="1">
      <alignment horizontal="center" vertical="center" wrapText="1"/>
    </xf>
    <xf numFmtId="3" fontId="60" fillId="35" borderId="10" xfId="44" applyNumberFormat="1" applyFont="1" applyFill="1" applyBorder="1" applyAlignment="1">
      <alignment horizontal="center" vertical="center" wrapText="1"/>
    </xf>
    <xf numFmtId="176" fontId="60" fillId="35" borderId="10" xfId="55" applyNumberFormat="1" applyFont="1" applyFill="1" applyBorder="1" applyAlignment="1">
      <alignment horizontal="center" vertical="distributed" shrinkToFit="1"/>
    </xf>
    <xf numFmtId="176" fontId="59" fillId="35" borderId="10" xfId="55" applyNumberFormat="1" applyFont="1" applyFill="1" applyBorder="1" applyAlignment="1">
      <alignment horizontal="center" vertical="distributed" shrinkToFit="1"/>
    </xf>
    <xf numFmtId="1" fontId="61" fillId="35" borderId="10" xfId="44" applyNumberFormat="1" applyFont="1" applyFill="1" applyBorder="1" applyAlignment="1">
      <alignment horizontal="left" vertical="center" wrapText="1"/>
    </xf>
    <xf numFmtId="0" fontId="59" fillId="0" borderId="0" xfId="0" applyFont="1" applyAlignment="1">
      <alignment wrapText="1"/>
    </xf>
    <xf numFmtId="3" fontId="7" fillId="0" borderId="15" xfId="44" applyNumberFormat="1" applyFont="1" applyFill="1" applyBorder="1" applyAlignment="1">
      <alignment horizontal="center" vertical="center" wrapText="1"/>
    </xf>
    <xf numFmtId="3" fontId="15" fillId="0" borderId="15" xfId="44" applyNumberFormat="1" applyFont="1" applyFill="1" applyBorder="1" applyAlignment="1">
      <alignment horizontal="center" vertical="center" wrapText="1"/>
    </xf>
    <xf numFmtId="176" fontId="15" fillId="0" borderId="15" xfId="55" applyNumberFormat="1" applyFont="1" applyFill="1" applyBorder="1" applyAlignment="1">
      <alignment horizontal="center" vertical="distributed" shrinkToFit="1"/>
    </xf>
    <xf numFmtId="176" fontId="7" fillId="0" borderId="15" xfId="55" applyNumberFormat="1" applyFont="1" applyFill="1" applyBorder="1" applyAlignment="1">
      <alignment horizontal="center" vertical="distributed" shrinkToFit="1"/>
    </xf>
    <xf numFmtId="1" fontId="8" fillId="0" borderId="16" xfId="44" applyNumberFormat="1" applyFont="1" applyFill="1" applyBorder="1" applyAlignment="1">
      <alignment horizontal="left" vertical="center" wrapText="1"/>
    </xf>
    <xf numFmtId="0" fontId="16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Alignment="1">
      <alignment/>
    </xf>
    <xf numFmtId="1" fontId="64" fillId="0" borderId="0" xfId="44" applyNumberFormat="1" applyFont="1" applyFill="1" applyBorder="1" applyAlignment="1">
      <alignment horizontal="center" vertical="center" wrapText="1"/>
    </xf>
    <xf numFmtId="177" fontId="62" fillId="0" borderId="0" xfId="44" applyNumberFormat="1" applyFont="1" applyFill="1" applyBorder="1" applyAlignment="1">
      <alignment horizontal="center" vertical="center" shrinkToFit="1"/>
    </xf>
    <xf numFmtId="0" fontId="63" fillId="0" borderId="0" xfId="0" applyFont="1" applyFill="1" applyBorder="1" applyAlignment="1">
      <alignment/>
    </xf>
    <xf numFmtId="1" fontId="62" fillId="0" borderId="0" xfId="44" applyNumberFormat="1" applyFont="1" applyFill="1" applyBorder="1" applyAlignment="1">
      <alignment horizontal="center" vertical="center" shrinkToFit="1"/>
    </xf>
    <xf numFmtId="176" fontId="62" fillId="0" borderId="0" xfId="55" applyNumberFormat="1" applyFont="1" applyFill="1" applyBorder="1" applyAlignment="1">
      <alignment horizontal="center" vertical="center" shrinkToFit="1"/>
    </xf>
    <xf numFmtId="176" fontId="62" fillId="0" borderId="0" xfId="55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wrapText="1"/>
    </xf>
    <xf numFmtId="177" fontId="59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wrapText="1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177" fontId="0" fillId="0" borderId="0" xfId="0" applyNumberFormat="1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9" fontId="10" fillId="0" borderId="10" xfId="0" applyNumberFormat="1" applyFont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 wrapText="1"/>
    </xf>
    <xf numFmtId="177" fontId="10" fillId="0" borderId="10" xfId="44" applyNumberFormat="1" applyFont="1" applyFill="1" applyBorder="1" applyAlignment="1">
      <alignment vertical="center" wrapText="1"/>
    </xf>
    <xf numFmtId="177" fontId="10" fillId="0" borderId="10" xfId="44" applyNumberFormat="1" applyFont="1" applyFill="1" applyBorder="1" applyAlignment="1">
      <alignment vertical="center"/>
    </xf>
    <xf numFmtId="3" fontId="10" fillId="0" borderId="11" xfId="44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vertical="center"/>
    </xf>
    <xf numFmtId="176" fontId="10" fillId="0" borderId="10" xfId="55" applyNumberFormat="1" applyFont="1" applyFill="1" applyBorder="1" applyAlignment="1">
      <alignment horizontal="center" vertical="center"/>
    </xf>
    <xf numFmtId="177" fontId="0" fillId="0" borderId="12" xfId="0" applyNumberFormat="1" applyFont="1" applyBorder="1" applyAlignment="1">
      <alignment wrapText="1"/>
    </xf>
    <xf numFmtId="0" fontId="10" fillId="0" borderId="10" xfId="49" applyNumberFormat="1" applyFont="1" applyFill="1" applyBorder="1" applyAlignment="1">
      <alignment horizontal="center" vertical="center"/>
    </xf>
    <xf numFmtId="0" fontId="10" fillId="0" borderId="11" xfId="49" applyNumberFormat="1" applyFont="1" applyFill="1" applyBorder="1" applyAlignment="1">
      <alignment horizontal="center" vertical="center" wrapText="1"/>
    </xf>
    <xf numFmtId="176" fontId="10" fillId="0" borderId="11" xfId="55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10" fillId="0" borderId="10" xfId="0" applyFont="1" applyFill="1" applyBorder="1" applyAlignment="1">
      <alignment horizontal="center" vertical="center"/>
    </xf>
    <xf numFmtId="177" fontId="10" fillId="0" borderId="10" xfId="44" applyNumberFormat="1" applyFont="1" applyFill="1" applyBorder="1" applyAlignment="1">
      <alignment horizontal="center" vertical="center" wrapText="1"/>
    </xf>
    <xf numFmtId="1" fontId="10" fillId="0" borderId="10" xfId="44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3" fontId="3" fillId="36" borderId="10" xfId="44" applyNumberFormat="1" applyFont="1" applyFill="1" applyBorder="1" applyAlignment="1">
      <alignment horizontal="center" vertical="center"/>
    </xf>
    <xf numFmtId="3" fontId="0" fillId="36" borderId="10" xfId="0" applyNumberFormat="1" applyFont="1" applyFill="1" applyBorder="1" applyAlignment="1">
      <alignment horizontal="center" vertical="center"/>
    </xf>
    <xf numFmtId="3" fontId="0" fillId="36" borderId="10" xfId="44" applyNumberFormat="1" applyFont="1" applyFill="1" applyBorder="1" applyAlignment="1">
      <alignment horizontal="center" vertical="center" wrapText="1"/>
    </xf>
    <xf numFmtId="176" fontId="3" fillId="36" borderId="10" xfId="55" applyNumberFormat="1" applyFont="1" applyFill="1" applyBorder="1" applyAlignment="1">
      <alignment horizontal="center" vertical="distributed" shrinkToFit="1"/>
    </xf>
    <xf numFmtId="14" fontId="3" fillId="0" borderId="10" xfId="0" applyNumberFormat="1" applyFont="1" applyFill="1" applyBorder="1" applyAlignment="1">
      <alignment horizontal="center" vertical="center" wrapText="1"/>
    </xf>
    <xf numFmtId="3" fontId="3" fillId="0" borderId="10" xfId="44" applyNumberFormat="1" applyFont="1" applyFill="1" applyBorder="1" applyAlignment="1">
      <alignment horizontal="center" vertical="center"/>
    </xf>
    <xf numFmtId="3" fontId="3" fillId="0" borderId="10" xfId="44" applyNumberFormat="1" applyFont="1" applyFill="1" applyBorder="1" applyAlignment="1">
      <alignment horizontal="center" vertical="center" wrapText="1"/>
    </xf>
    <xf numFmtId="176" fontId="3" fillId="0" borderId="10" xfId="55" applyNumberFormat="1" applyFont="1" applyFill="1" applyBorder="1" applyAlignment="1">
      <alignment horizontal="center" vertical="distributed" shrinkToFit="1"/>
    </xf>
    <xf numFmtId="3" fontId="3" fillId="37" borderId="10" xfId="44" applyNumberFormat="1" applyFont="1" applyFill="1" applyBorder="1" applyAlignment="1">
      <alignment horizontal="center" vertical="center"/>
    </xf>
    <xf numFmtId="3" fontId="0" fillId="37" borderId="10" xfId="0" applyNumberFormat="1" applyFont="1" applyFill="1" applyBorder="1" applyAlignment="1">
      <alignment horizontal="center" vertical="center"/>
    </xf>
    <xf numFmtId="3" fontId="0" fillId="37" borderId="10" xfId="44" applyNumberFormat="1" applyFont="1" applyFill="1" applyBorder="1" applyAlignment="1">
      <alignment horizontal="center" vertical="center" wrapText="1"/>
    </xf>
    <xf numFmtId="3" fontId="3" fillId="37" borderId="10" xfId="44" applyNumberFormat="1" applyFont="1" applyFill="1" applyBorder="1" applyAlignment="1">
      <alignment horizontal="center" vertical="center" wrapText="1"/>
    </xf>
    <xf numFmtId="176" fontId="3" fillId="37" borderId="10" xfId="55" applyNumberFormat="1" applyFont="1" applyFill="1" applyBorder="1" applyAlignment="1">
      <alignment horizontal="center" vertical="distributed" shrinkToFit="1"/>
    </xf>
    <xf numFmtId="176" fontId="0" fillId="37" borderId="10" xfId="55" applyNumberFormat="1" applyFont="1" applyFill="1" applyBorder="1" applyAlignment="1">
      <alignment horizontal="center" vertical="distributed" shrinkToFit="1"/>
    </xf>
    <xf numFmtId="0" fontId="7" fillId="0" borderId="14" xfId="0" applyFont="1" applyFill="1" applyBorder="1" applyAlignment="1">
      <alignment/>
    </xf>
    <xf numFmtId="0" fontId="7" fillId="0" borderId="0" xfId="0" applyFont="1" applyFill="1" applyAlignment="1">
      <alignment/>
    </xf>
    <xf numFmtId="1" fontId="17" fillId="37" borderId="10" xfId="44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18" fillId="0" borderId="0" xfId="0" applyFont="1" applyAlignment="1">
      <alignment wrapText="1"/>
    </xf>
    <xf numFmtId="0" fontId="2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9" fillId="33" borderId="0" xfId="0" applyFont="1" applyFill="1" applyBorder="1" applyAlignment="1">
      <alignment vertical="center"/>
    </xf>
    <xf numFmtId="0" fontId="9" fillId="34" borderId="0" xfId="0" applyFont="1" applyFill="1" applyAlignment="1">
      <alignment horizontal="center" vertical="center" wrapText="1"/>
    </xf>
    <xf numFmtId="3" fontId="10" fillId="0" borderId="17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77" fontId="10" fillId="0" borderId="0" xfId="44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 wrapText="1"/>
    </xf>
    <xf numFmtId="9" fontId="10" fillId="0" borderId="10" xfId="55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14" fontId="15" fillId="0" borderId="10" xfId="0" applyNumberFormat="1" applyFont="1" applyFill="1" applyBorder="1" applyAlignment="1">
      <alignment horizontal="center" vertical="center" wrapText="1"/>
    </xf>
    <xf numFmtId="3" fontId="15" fillId="0" borderId="10" xfId="44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44" applyNumberFormat="1" applyFont="1" applyFill="1" applyBorder="1" applyAlignment="1">
      <alignment horizontal="center" vertical="center" wrapText="1"/>
    </xf>
    <xf numFmtId="176" fontId="15" fillId="0" borderId="10" xfId="55" applyNumberFormat="1" applyFont="1" applyFill="1" applyBorder="1" applyAlignment="1">
      <alignment horizontal="center" vertical="distributed" shrinkToFit="1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3" fontId="3" fillId="37" borderId="10" xfId="0" applyNumberFormat="1" applyFont="1" applyFill="1" applyBorder="1" applyAlignment="1">
      <alignment horizontal="center" vertical="center"/>
    </xf>
    <xf numFmtId="14" fontId="3" fillId="37" borderId="10" xfId="0" applyNumberFormat="1" applyFont="1" applyFill="1" applyBorder="1" applyAlignment="1">
      <alignment horizontal="center" vertical="center" wrapText="1"/>
    </xf>
    <xf numFmtId="1" fontId="9" fillId="37" borderId="10" xfId="44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14" fontId="3" fillId="38" borderId="10" xfId="0" applyNumberFormat="1" applyFont="1" applyFill="1" applyBorder="1" applyAlignment="1">
      <alignment horizontal="center" vertical="center" wrapText="1"/>
    </xf>
    <xf numFmtId="3" fontId="3" fillId="38" borderId="10" xfId="44" applyNumberFormat="1" applyFont="1" applyFill="1" applyBorder="1" applyAlignment="1">
      <alignment horizontal="center" vertical="center"/>
    </xf>
    <xf numFmtId="3" fontId="0" fillId="38" borderId="10" xfId="0" applyNumberFormat="1" applyFont="1" applyFill="1" applyBorder="1" applyAlignment="1">
      <alignment horizontal="center" vertical="center"/>
    </xf>
    <xf numFmtId="3" fontId="0" fillId="38" borderId="10" xfId="44" applyNumberFormat="1" applyFont="1" applyFill="1" applyBorder="1" applyAlignment="1">
      <alignment horizontal="center" vertical="center" wrapText="1"/>
    </xf>
    <xf numFmtId="3" fontId="3" fillId="38" borderId="10" xfId="44" applyNumberFormat="1" applyFont="1" applyFill="1" applyBorder="1" applyAlignment="1">
      <alignment horizontal="center" vertical="center" wrapText="1"/>
    </xf>
    <xf numFmtId="176" fontId="3" fillId="38" borderId="10" xfId="55" applyNumberFormat="1" applyFont="1" applyFill="1" applyBorder="1" applyAlignment="1">
      <alignment horizontal="center" vertical="distributed" shrinkToFit="1"/>
    </xf>
    <xf numFmtId="176" fontId="0" fillId="38" borderId="10" xfId="55" applyNumberFormat="1" applyFont="1" applyFill="1" applyBorder="1" applyAlignment="1">
      <alignment horizontal="center" vertical="distributed" shrinkToFit="1"/>
    </xf>
    <xf numFmtId="1" fontId="9" fillId="38" borderId="10" xfId="44" applyNumberFormat="1" applyFont="1" applyFill="1" applyBorder="1" applyAlignment="1">
      <alignment horizontal="left" vertical="center" wrapText="1"/>
    </xf>
    <xf numFmtId="1" fontId="10" fillId="38" borderId="10" xfId="44" applyNumberFormat="1" applyFont="1" applyFill="1" applyBorder="1" applyAlignment="1">
      <alignment horizontal="left" vertical="center" wrapText="1"/>
    </xf>
    <xf numFmtId="14" fontId="60" fillId="33" borderId="10" xfId="0" applyNumberFormat="1" applyFont="1" applyFill="1" applyBorder="1" applyAlignment="1">
      <alignment horizontal="center" vertical="center" wrapText="1"/>
    </xf>
    <xf numFmtId="3" fontId="62" fillId="35" borderId="10" xfId="44" applyNumberFormat="1" applyFont="1" applyFill="1" applyBorder="1" applyAlignment="1">
      <alignment horizontal="center" vertical="center"/>
    </xf>
    <xf numFmtId="3" fontId="63" fillId="35" borderId="10" xfId="0" applyNumberFormat="1" applyFont="1" applyFill="1" applyBorder="1" applyAlignment="1">
      <alignment horizontal="center" vertical="center"/>
    </xf>
    <xf numFmtId="3" fontId="63" fillId="35" borderId="10" xfId="44" applyNumberFormat="1" applyFont="1" applyFill="1" applyBorder="1" applyAlignment="1">
      <alignment horizontal="center" vertical="center" wrapText="1"/>
    </xf>
    <xf numFmtId="176" fontId="62" fillId="35" borderId="10" xfId="55" applyNumberFormat="1" applyFont="1" applyFill="1" applyBorder="1" applyAlignment="1">
      <alignment horizontal="center" vertical="distributed" shrinkToFit="1"/>
    </xf>
    <xf numFmtId="176" fontId="9" fillId="0" borderId="10" xfId="55" applyNumberFormat="1" applyFont="1" applyFill="1" applyBorder="1" applyAlignment="1">
      <alignment horizontal="center" vertical="center" wrapText="1"/>
    </xf>
    <xf numFmtId="176" fontId="9" fillId="0" borderId="10" xfId="55" applyNumberFormat="1" applyFont="1" applyFill="1" applyBorder="1" applyAlignment="1">
      <alignment horizontal="center" vertical="distributed" shrinkToFit="1"/>
    </xf>
    <xf numFmtId="176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3" fontId="15" fillId="38" borderId="10" xfId="44" applyNumberFormat="1" applyFont="1" applyFill="1" applyBorder="1" applyAlignment="1">
      <alignment horizontal="center" vertical="center"/>
    </xf>
    <xf numFmtId="3" fontId="7" fillId="38" borderId="10" xfId="0" applyNumberFormat="1" applyFont="1" applyFill="1" applyBorder="1" applyAlignment="1">
      <alignment horizontal="center" vertical="center"/>
    </xf>
    <xf numFmtId="3" fontId="7" fillId="38" borderId="10" xfId="44" applyNumberFormat="1" applyFont="1" applyFill="1" applyBorder="1" applyAlignment="1">
      <alignment horizontal="center" vertical="center" wrapText="1"/>
    </xf>
    <xf numFmtId="176" fontId="15" fillId="38" borderId="10" xfId="55" applyNumberFormat="1" applyFont="1" applyFill="1" applyBorder="1" applyAlignment="1">
      <alignment horizontal="center" vertical="distributed" shrinkToFit="1"/>
    </xf>
    <xf numFmtId="176" fontId="7" fillId="38" borderId="10" xfId="55" applyNumberFormat="1" applyFont="1" applyFill="1" applyBorder="1" applyAlignment="1">
      <alignment horizontal="center" vertical="distributed" shrinkToFit="1"/>
    </xf>
    <xf numFmtId="0" fontId="16" fillId="0" borderId="14" xfId="0" applyFont="1" applyBorder="1" applyAlignment="1">
      <alignment/>
    </xf>
    <xf numFmtId="0" fontId="63" fillId="0" borderId="0" xfId="0" applyFont="1" applyFill="1" applyAlignment="1">
      <alignment/>
    </xf>
    <xf numFmtId="0" fontId="65" fillId="0" borderId="0" xfId="0" applyFont="1" applyFill="1" applyAlignment="1">
      <alignment wrapText="1"/>
    </xf>
    <xf numFmtId="176" fontId="63" fillId="35" borderId="10" xfId="55" applyNumberFormat="1" applyFont="1" applyFill="1" applyBorder="1" applyAlignment="1">
      <alignment horizontal="center" vertical="distributed" shrinkToFit="1"/>
    </xf>
    <xf numFmtId="0" fontId="62" fillId="0" borderId="14" xfId="0" applyFon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0" fontId="10" fillId="0" borderId="0" xfId="0" applyFont="1" applyAlignment="1">
      <alignment wrapText="1"/>
    </xf>
    <xf numFmtId="14" fontId="60" fillId="0" borderId="10" xfId="0" applyNumberFormat="1" applyFont="1" applyFill="1" applyBorder="1" applyAlignment="1">
      <alignment horizontal="center" vertical="center" wrapText="1"/>
    </xf>
    <xf numFmtId="3" fontId="60" fillId="0" borderId="10" xfId="44" applyNumberFormat="1" applyFont="1" applyFill="1" applyBorder="1" applyAlignment="1">
      <alignment horizontal="center" vertical="center"/>
    </xf>
    <xf numFmtId="3" fontId="59" fillId="0" borderId="10" xfId="0" applyNumberFormat="1" applyFont="1" applyFill="1" applyBorder="1" applyAlignment="1">
      <alignment horizontal="center" vertical="center"/>
    </xf>
    <xf numFmtId="3" fontId="59" fillId="0" borderId="10" xfId="44" applyNumberFormat="1" applyFont="1" applyFill="1" applyBorder="1" applyAlignment="1">
      <alignment horizontal="center" vertical="center" wrapText="1"/>
    </xf>
    <xf numFmtId="3" fontId="60" fillId="0" borderId="10" xfId="44" applyNumberFormat="1" applyFont="1" applyFill="1" applyBorder="1" applyAlignment="1">
      <alignment horizontal="center" vertical="center" wrapText="1"/>
    </xf>
    <xf numFmtId="176" fontId="60" fillId="0" borderId="10" xfId="55" applyNumberFormat="1" applyFont="1" applyFill="1" applyBorder="1" applyAlignment="1">
      <alignment horizontal="center" vertical="distributed" shrinkToFit="1"/>
    </xf>
    <xf numFmtId="176" fontId="59" fillId="0" borderId="10" xfId="55" applyNumberFormat="1" applyFont="1" applyFill="1" applyBorder="1" applyAlignment="1">
      <alignment horizontal="center" vertical="distributed" shrinkToFit="1"/>
    </xf>
    <xf numFmtId="3" fontId="15" fillId="0" borderId="0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14" fontId="61" fillId="35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9" fontId="0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3" fontId="15" fillId="0" borderId="10" xfId="44" applyNumberFormat="1" applyFont="1" applyFill="1" applyBorder="1" applyAlignment="1">
      <alignment horizontal="center" vertical="center" wrapText="1"/>
    </xf>
    <xf numFmtId="14" fontId="15" fillId="33" borderId="10" xfId="0" applyNumberFormat="1" applyFont="1" applyFill="1" applyBorder="1" applyAlignment="1">
      <alignment horizontal="center" vertical="center" wrapText="1"/>
    </xf>
    <xf numFmtId="3" fontId="15" fillId="36" borderId="10" xfId="44" applyNumberFormat="1" applyFont="1" applyFill="1" applyBorder="1" applyAlignment="1">
      <alignment horizontal="center" vertical="center"/>
    </xf>
    <xf numFmtId="3" fontId="7" fillId="36" borderId="10" xfId="0" applyNumberFormat="1" applyFont="1" applyFill="1" applyBorder="1" applyAlignment="1">
      <alignment horizontal="center" vertical="center"/>
    </xf>
    <xf numFmtId="3" fontId="7" fillId="36" borderId="10" xfId="44" applyNumberFormat="1" applyFont="1" applyFill="1" applyBorder="1" applyAlignment="1">
      <alignment horizontal="center" vertical="center" wrapText="1"/>
    </xf>
    <xf numFmtId="3" fontId="15" fillId="33" borderId="10" xfId="44" applyNumberFormat="1" applyFont="1" applyFill="1" applyBorder="1" applyAlignment="1">
      <alignment horizontal="center" vertical="center" wrapText="1"/>
    </xf>
    <xf numFmtId="176" fontId="15" fillId="36" borderId="10" xfId="55" applyNumberFormat="1" applyFont="1" applyFill="1" applyBorder="1" applyAlignment="1">
      <alignment horizontal="center" vertical="distributed" shrinkToFit="1"/>
    </xf>
    <xf numFmtId="0" fontId="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58" fillId="0" borderId="0" xfId="0" applyFont="1" applyAlignment="1">
      <alignment wrapText="1"/>
    </xf>
    <xf numFmtId="3" fontId="62" fillId="36" borderId="10" xfId="44" applyNumberFormat="1" applyFont="1" applyFill="1" applyBorder="1" applyAlignment="1">
      <alignment horizontal="center" vertical="center"/>
    </xf>
    <xf numFmtId="3" fontId="63" fillId="36" borderId="10" xfId="0" applyNumberFormat="1" applyFont="1" applyFill="1" applyBorder="1" applyAlignment="1">
      <alignment horizontal="center" vertical="center"/>
    </xf>
    <xf numFmtId="3" fontId="63" fillId="36" borderId="10" xfId="44" applyNumberFormat="1" applyFont="1" applyFill="1" applyBorder="1" applyAlignment="1">
      <alignment horizontal="center" vertical="center" wrapText="1"/>
    </xf>
    <xf numFmtId="176" fontId="62" fillId="36" borderId="10" xfId="55" applyNumberFormat="1" applyFont="1" applyFill="1" applyBorder="1" applyAlignment="1">
      <alignment horizontal="center" vertical="distributed" shrinkToFi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14" fontId="4" fillId="0" borderId="17" xfId="0" applyNumberFormat="1" applyFont="1" applyFill="1" applyBorder="1" applyAlignment="1">
      <alignment horizontal="left" vertical="center" wrapText="1"/>
    </xf>
    <xf numFmtId="14" fontId="4" fillId="0" borderId="15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left" vertical="center"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14" fontId="3" fillId="33" borderId="17" xfId="0" applyNumberFormat="1" applyFont="1" applyFill="1" applyBorder="1" applyAlignment="1">
      <alignment horizontal="center" vertical="center" wrapText="1"/>
    </xf>
    <xf numFmtId="14" fontId="3" fillId="33" borderId="15" xfId="0" applyNumberFormat="1" applyFont="1" applyFill="1" applyBorder="1" applyAlignment="1">
      <alignment horizontal="center" vertical="center" wrapText="1"/>
    </xf>
    <xf numFmtId="14" fontId="3" fillId="33" borderId="16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9" fillId="34" borderId="17" xfId="0" applyFont="1" applyFill="1" applyBorder="1" applyAlignment="1">
      <alignment horizontal="center" wrapText="1"/>
    </xf>
    <xf numFmtId="0" fontId="9" fillId="34" borderId="15" xfId="0" applyFont="1" applyFill="1" applyBorder="1" applyAlignment="1">
      <alignment horizontal="center" wrapText="1"/>
    </xf>
    <xf numFmtId="0" fontId="9" fillId="34" borderId="16" xfId="0" applyFont="1" applyFill="1" applyBorder="1" applyAlignment="1">
      <alignment horizontal="center" wrapText="1"/>
    </xf>
    <xf numFmtId="1" fontId="8" fillId="33" borderId="17" xfId="44" applyNumberFormat="1" applyFont="1" applyFill="1" applyBorder="1" applyAlignment="1">
      <alignment horizontal="left" vertical="center" wrapText="1"/>
    </xf>
    <xf numFmtId="1" fontId="8" fillId="33" borderId="16" xfId="44" applyNumberFormat="1" applyFont="1" applyFill="1" applyBorder="1" applyAlignment="1">
      <alignment horizontal="left" vertical="center" wrapText="1"/>
    </xf>
    <xf numFmtId="1" fontId="9" fillId="37" borderId="10" xfId="44" applyNumberFormat="1" applyFont="1" applyFill="1" applyBorder="1" applyAlignment="1">
      <alignment horizontal="left" vertical="center" wrapText="1"/>
    </xf>
    <xf numFmtId="176" fontId="61" fillId="35" borderId="17" xfId="55" applyNumberFormat="1" applyFont="1" applyFill="1" applyBorder="1" applyAlignment="1">
      <alignment horizontal="left" vertical="center" wrapText="1" shrinkToFit="1"/>
    </xf>
    <xf numFmtId="176" fontId="61" fillId="35" borderId="16" xfId="55" applyNumberFormat="1" applyFont="1" applyFill="1" applyBorder="1" applyAlignment="1">
      <alignment horizontal="left" vertical="center" wrapText="1" shrinkToFit="1"/>
    </xf>
    <xf numFmtId="1" fontId="58" fillId="0" borderId="17" xfId="44" applyNumberFormat="1" applyFont="1" applyFill="1" applyBorder="1" applyAlignment="1">
      <alignment horizontal="left" vertical="center" wrapText="1"/>
    </xf>
    <xf numFmtId="1" fontId="58" fillId="0" borderId="16" xfId="44" applyNumberFormat="1" applyFont="1" applyFill="1" applyBorder="1" applyAlignment="1">
      <alignment horizontal="left" vertical="center" wrapText="1"/>
    </xf>
    <xf numFmtId="1" fontId="1" fillId="0" borderId="10" xfId="44" applyNumberFormat="1" applyFont="1" applyFill="1" applyBorder="1" applyAlignment="1">
      <alignment horizontal="left" vertical="center" wrapText="1"/>
    </xf>
    <xf numFmtId="1" fontId="1" fillId="33" borderId="10" xfId="44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176" fontId="10" fillId="0" borderId="18" xfId="0" applyNumberFormat="1" applyFont="1" applyFill="1" applyBorder="1" applyAlignment="1">
      <alignment horizontal="center" vertical="center" wrapText="1"/>
    </xf>
    <xf numFmtId="176" fontId="10" fillId="0" borderId="19" xfId="0" applyNumberFormat="1" applyFont="1" applyFill="1" applyBorder="1" applyAlignment="1">
      <alignment horizontal="center" vertical="center" wrapText="1"/>
    </xf>
    <xf numFmtId="176" fontId="10" fillId="0" borderId="14" xfId="0" applyNumberFormat="1" applyFont="1" applyFill="1" applyBorder="1" applyAlignment="1">
      <alignment horizontal="center" vertical="center" wrapText="1"/>
    </xf>
    <xf numFmtId="176" fontId="10" fillId="0" borderId="20" xfId="0" applyNumberFormat="1" applyFont="1" applyFill="1" applyBorder="1" applyAlignment="1">
      <alignment horizontal="center" vertical="center" wrapText="1"/>
    </xf>
    <xf numFmtId="176" fontId="10" fillId="0" borderId="21" xfId="0" applyNumberFormat="1" applyFont="1" applyFill="1" applyBorder="1" applyAlignment="1">
      <alignment horizontal="center" vertical="center" wrapText="1"/>
    </xf>
    <xf numFmtId="176" fontId="10" fillId="0" borderId="2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1" fontId="58" fillId="33" borderId="17" xfId="44" applyNumberFormat="1" applyFont="1" applyFill="1" applyBorder="1" applyAlignment="1">
      <alignment horizontal="left" vertical="center" wrapText="1"/>
    </xf>
    <xf numFmtId="1" fontId="58" fillId="33" borderId="16" xfId="44" applyNumberFormat="1" applyFont="1" applyFill="1" applyBorder="1" applyAlignment="1">
      <alignment horizontal="left" vertical="center" wrapText="1"/>
    </xf>
    <xf numFmtId="1" fontId="1" fillId="0" borderId="17" xfId="44" applyNumberFormat="1" applyFont="1" applyFill="1" applyBorder="1" applyAlignment="1">
      <alignment horizontal="left" vertical="center" wrapText="1"/>
    </xf>
    <xf numFmtId="1" fontId="1" fillId="0" borderId="16" xfId="44" applyNumberFormat="1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Dezimal 2" xfId="44"/>
    <cellStyle name="Eingabe" xfId="45"/>
    <cellStyle name="Ergebnis" xfId="46"/>
    <cellStyle name="Erklärender Text" xfId="47"/>
    <cellStyle name="Euro" xfId="48"/>
    <cellStyle name="Euro 2" xfId="49"/>
    <cellStyle name="Gut" xfId="50"/>
    <cellStyle name="Hyperlink" xfId="51"/>
    <cellStyle name="Neutral" xfId="52"/>
    <cellStyle name="Notiz" xfId="53"/>
    <cellStyle name="Percent" xfId="54"/>
    <cellStyle name="Prozent 2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20</xdr:row>
      <xdr:rowOff>123825</xdr:rowOff>
    </xdr:from>
    <xdr:to>
      <xdr:col>5</xdr:col>
      <xdr:colOff>57150</xdr:colOff>
      <xdr:row>20</xdr:row>
      <xdr:rowOff>266700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3333750" y="52292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.75" outlineLevelRow="1" outlineLevelCol="1"/>
  <cols>
    <col min="1" max="1" width="17.00390625" style="1" customWidth="1"/>
    <col min="2" max="2" width="10.57421875" style="1" customWidth="1"/>
    <col min="3" max="3" width="7.28125" style="1" customWidth="1"/>
    <col min="4" max="4" width="9.140625" style="1" customWidth="1"/>
    <col min="5" max="5" width="8.57421875" style="1" customWidth="1"/>
    <col min="6" max="6" width="10.421875" style="1" customWidth="1"/>
    <col min="7" max="7" width="11.57421875" style="1" customWidth="1"/>
    <col min="8" max="8" width="11.7109375" style="1" customWidth="1"/>
    <col min="9" max="9" width="35.7109375" style="89" customWidth="1"/>
    <col min="10" max="10" width="3.7109375" style="0" customWidth="1"/>
    <col min="11" max="11" width="21.57421875" style="0" hidden="1" customWidth="1" outlineLevel="1"/>
    <col min="12" max="12" width="16.28125" style="0" hidden="1" customWidth="1" outlineLevel="1"/>
    <col min="13" max="13" width="11.7109375" style="0" hidden="1" customWidth="1" outlineLevel="1"/>
    <col min="14" max="14" width="11.421875" style="0" hidden="1" customWidth="1" outlineLevel="1"/>
    <col min="15" max="15" width="11.421875" style="0" customWidth="1" collapsed="1"/>
  </cols>
  <sheetData>
    <row r="1" spans="1:9" s="4" customFormat="1" ht="22.5" customHeight="1">
      <c r="A1" s="2" t="s">
        <v>1</v>
      </c>
      <c r="B1" s="3"/>
      <c r="C1" s="3"/>
      <c r="D1" s="3"/>
      <c r="F1" s="3"/>
      <c r="H1" s="5"/>
      <c r="I1" s="6"/>
    </row>
    <row r="2" spans="2:9" s="4" customFormat="1" ht="12.75">
      <c r="B2" s="6"/>
      <c r="D2" s="6"/>
      <c r="E2" s="6"/>
      <c r="H2" s="7"/>
      <c r="I2" s="6"/>
    </row>
    <row r="3" spans="1:14" s="4" customFormat="1" ht="33" customHeight="1">
      <c r="A3" s="238" t="s">
        <v>2</v>
      </c>
      <c r="B3" s="238"/>
      <c r="C3" s="238"/>
      <c r="D3" s="238"/>
      <c r="E3" s="238"/>
      <c r="F3" s="238"/>
      <c r="G3" s="238"/>
      <c r="H3" s="238"/>
      <c r="I3" s="8"/>
      <c r="M3" s="237" t="s">
        <v>112</v>
      </c>
      <c r="N3" s="237"/>
    </row>
    <row r="4" spans="1:14" s="4" customFormat="1" ht="18.75" customHeight="1">
      <c r="A4" s="9"/>
      <c r="B4" s="9"/>
      <c r="C4" s="237" t="s">
        <v>3</v>
      </c>
      <c r="D4" s="237"/>
      <c r="E4" s="237"/>
      <c r="F4" s="237"/>
      <c r="G4" s="10"/>
      <c r="H4" s="11"/>
      <c r="I4" s="8"/>
      <c r="M4" s="237"/>
      <c r="N4" s="237"/>
    </row>
    <row r="5" spans="1:14" s="4" customFormat="1" ht="69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4" t="s">
        <v>12</v>
      </c>
      <c r="M5" s="183" t="s">
        <v>77</v>
      </c>
      <c r="N5" s="183" t="s">
        <v>78</v>
      </c>
    </row>
    <row r="6" spans="1:14" s="4" customFormat="1" ht="12.75" hidden="1" outlineLevel="1">
      <c r="A6" s="15">
        <v>36891</v>
      </c>
      <c r="B6" s="16">
        <v>15544</v>
      </c>
      <c r="C6" s="17"/>
      <c r="D6" s="239">
        <v>1194</v>
      </c>
      <c r="E6" s="240"/>
      <c r="F6" s="18">
        <v>1194</v>
      </c>
      <c r="G6" s="171">
        <v>0.0768</v>
      </c>
      <c r="H6" s="19"/>
      <c r="I6" s="20"/>
      <c r="M6" s="184"/>
      <c r="N6" s="184"/>
    </row>
    <row r="7" spans="1:14" s="4" customFormat="1" ht="12.75" hidden="1" outlineLevel="1">
      <c r="A7" s="15">
        <v>37256</v>
      </c>
      <c r="B7" s="16">
        <v>15578</v>
      </c>
      <c r="C7" s="17"/>
      <c r="D7" s="16">
        <v>84</v>
      </c>
      <c r="E7" s="16">
        <v>1178</v>
      </c>
      <c r="F7" s="18">
        <v>1262</v>
      </c>
      <c r="G7" s="171">
        <v>0.081</v>
      </c>
      <c r="H7" s="19">
        <v>0.076</v>
      </c>
      <c r="I7" s="21"/>
      <c r="M7" s="185">
        <f>F7-F6</f>
        <v>68</v>
      </c>
      <c r="N7" s="186">
        <f>M7/F6</f>
        <v>0.05695142378559464</v>
      </c>
    </row>
    <row r="8" spans="1:14" s="4" customFormat="1" ht="12.75" hidden="1" outlineLevel="1">
      <c r="A8" s="15">
        <v>37621</v>
      </c>
      <c r="B8" s="16">
        <v>15441</v>
      </c>
      <c r="C8" s="17"/>
      <c r="D8" s="16">
        <v>164</v>
      </c>
      <c r="E8" s="16">
        <v>1419</v>
      </c>
      <c r="F8" s="18">
        <v>1583</v>
      </c>
      <c r="G8" s="171">
        <v>0.103</v>
      </c>
      <c r="H8" s="19">
        <v>0.092</v>
      </c>
      <c r="I8" s="21"/>
      <c r="M8" s="185">
        <f aca="true" t="shared" si="0" ref="M8:M16">F8-F7</f>
        <v>321</v>
      </c>
      <c r="N8" s="186">
        <f aca="true" t="shared" si="1" ref="N8:N16">M8/F7</f>
        <v>0.2543581616481775</v>
      </c>
    </row>
    <row r="9" spans="1:14" s="4" customFormat="1" ht="12.75" hidden="1" outlineLevel="1">
      <c r="A9" s="15">
        <v>37986</v>
      </c>
      <c r="B9" s="18">
        <v>15281</v>
      </c>
      <c r="C9" s="18"/>
      <c r="D9" s="17">
        <v>155</v>
      </c>
      <c r="E9" s="17">
        <v>1573</v>
      </c>
      <c r="F9" s="17">
        <v>1728</v>
      </c>
      <c r="G9" s="172">
        <v>0.113</v>
      </c>
      <c r="H9" s="22">
        <v>0.103</v>
      </c>
      <c r="I9" s="21"/>
      <c r="M9" s="185">
        <f t="shared" si="0"/>
        <v>145</v>
      </c>
      <c r="N9" s="186">
        <f t="shared" si="1"/>
        <v>0.0915982312065698</v>
      </c>
    </row>
    <row r="10" spans="1:14" s="4" customFormat="1" ht="12.75" hidden="1" outlineLevel="1">
      <c r="A10" s="15">
        <v>38352</v>
      </c>
      <c r="B10" s="23">
        <v>15341</v>
      </c>
      <c r="C10" s="23">
        <v>422</v>
      </c>
      <c r="D10" s="24">
        <v>271</v>
      </c>
      <c r="E10" s="23">
        <v>1784</v>
      </c>
      <c r="F10" s="25">
        <f aca="true" t="shared" si="2" ref="F10:F16">SUM(C10:E10)</f>
        <v>2477</v>
      </c>
      <c r="G10" s="169">
        <f aca="true" t="shared" si="3" ref="G10:G16">F10/B10</f>
        <v>0.16146274688742585</v>
      </c>
      <c r="H10" s="26">
        <f>E10/B10</f>
        <v>0.11628968124633335</v>
      </c>
      <c r="I10" s="21"/>
      <c r="M10" s="185">
        <f t="shared" si="0"/>
        <v>749</v>
      </c>
      <c r="N10" s="186">
        <f t="shared" si="1"/>
        <v>0.43344907407407407</v>
      </c>
    </row>
    <row r="11" spans="1:14" s="30" customFormat="1" ht="17.25" customHeight="1" collapsed="1">
      <c r="A11" s="27">
        <v>38717</v>
      </c>
      <c r="B11" s="23">
        <v>15480</v>
      </c>
      <c r="C11" s="23">
        <v>430</v>
      </c>
      <c r="D11" s="17">
        <v>454</v>
      </c>
      <c r="E11" s="23">
        <v>1934</v>
      </c>
      <c r="F11" s="25">
        <f t="shared" si="2"/>
        <v>2818</v>
      </c>
      <c r="G11" s="169">
        <f t="shared" si="3"/>
        <v>0.18204134366925065</v>
      </c>
      <c r="H11" s="26">
        <v>0.125</v>
      </c>
      <c r="I11" s="28"/>
      <c r="J11" s="29"/>
      <c r="M11" s="185">
        <f t="shared" si="0"/>
        <v>341</v>
      </c>
      <c r="N11" s="186">
        <f t="shared" si="1"/>
        <v>0.13766653209527654</v>
      </c>
    </row>
    <row r="12" spans="1:14" s="34" customFormat="1" ht="17.25" customHeight="1">
      <c r="A12" s="27">
        <v>39082</v>
      </c>
      <c r="B12" s="31">
        <v>15564</v>
      </c>
      <c r="C12" s="31">
        <v>427</v>
      </c>
      <c r="D12" s="31">
        <v>802</v>
      </c>
      <c r="E12" s="31">
        <v>2123</v>
      </c>
      <c r="F12" s="31">
        <f t="shared" si="2"/>
        <v>3352</v>
      </c>
      <c r="G12" s="170">
        <f t="shared" si="3"/>
        <v>0.21536879979439733</v>
      </c>
      <c r="H12" s="32">
        <f aca="true" t="shared" si="4" ref="H12:H18">E12/B12</f>
        <v>0.13640452325880237</v>
      </c>
      <c r="I12" s="33"/>
      <c r="M12" s="185">
        <f t="shared" si="0"/>
        <v>534</v>
      </c>
      <c r="N12" s="186">
        <f t="shared" si="1"/>
        <v>0.18949609652235627</v>
      </c>
    </row>
    <row r="13" spans="1:14" s="4" customFormat="1" ht="17.25" customHeight="1">
      <c r="A13" s="35">
        <v>39522</v>
      </c>
      <c r="B13" s="25">
        <v>15689</v>
      </c>
      <c r="C13" s="17">
        <v>371</v>
      </c>
      <c r="D13" s="23">
        <v>844</v>
      </c>
      <c r="E13" s="23">
        <v>2525</v>
      </c>
      <c r="F13" s="23">
        <f t="shared" si="2"/>
        <v>3740</v>
      </c>
      <c r="G13" s="170">
        <f t="shared" si="3"/>
        <v>0.23838358085282682</v>
      </c>
      <c r="H13" s="32">
        <f t="shared" si="4"/>
        <v>0.16094078653833896</v>
      </c>
      <c r="I13" s="36"/>
      <c r="M13" s="185">
        <f t="shared" si="0"/>
        <v>388</v>
      </c>
      <c r="N13" s="186">
        <f t="shared" si="1"/>
        <v>0.11575178997613365</v>
      </c>
    </row>
    <row r="14" spans="1:14" s="4" customFormat="1" ht="27" customHeight="1">
      <c r="A14" s="37">
        <v>39873</v>
      </c>
      <c r="B14" s="38">
        <v>15859</v>
      </c>
      <c r="C14" s="39">
        <v>445</v>
      </c>
      <c r="D14" s="40">
        <v>869</v>
      </c>
      <c r="E14" s="40">
        <v>2847</v>
      </c>
      <c r="F14" s="40">
        <f t="shared" si="2"/>
        <v>4161</v>
      </c>
      <c r="G14" s="121">
        <f t="shared" si="3"/>
        <v>0.26237467683964943</v>
      </c>
      <c r="H14" s="41">
        <f t="shared" si="4"/>
        <v>0.1795195157323917</v>
      </c>
      <c r="I14" s="36" t="s">
        <v>13</v>
      </c>
      <c r="J14" s="42"/>
      <c r="M14" s="185">
        <f t="shared" si="0"/>
        <v>421</v>
      </c>
      <c r="N14" s="186">
        <f t="shared" si="1"/>
        <v>0.1125668449197861</v>
      </c>
    </row>
    <row r="15" spans="1:14" s="4" customFormat="1" ht="24.75" customHeight="1">
      <c r="A15" s="37">
        <v>40238</v>
      </c>
      <c r="B15" s="38">
        <v>15872</v>
      </c>
      <c r="C15" s="39">
        <v>451</v>
      </c>
      <c r="D15" s="40">
        <v>802</v>
      </c>
      <c r="E15" s="40">
        <v>3292</v>
      </c>
      <c r="F15" s="40">
        <f t="shared" si="2"/>
        <v>4545</v>
      </c>
      <c r="G15" s="121">
        <f t="shared" si="3"/>
        <v>0.28635332661290325</v>
      </c>
      <c r="H15" s="41">
        <f t="shared" si="4"/>
        <v>0.20740927419354838</v>
      </c>
      <c r="I15" s="36" t="s">
        <v>13</v>
      </c>
      <c r="J15" s="43"/>
      <c r="M15" s="185">
        <f t="shared" si="0"/>
        <v>384</v>
      </c>
      <c r="N15" s="186">
        <f t="shared" si="1"/>
        <v>0.09228550829127613</v>
      </c>
    </row>
    <row r="16" spans="1:14" s="4" customFormat="1" ht="25.5" customHeight="1">
      <c r="A16" s="37">
        <v>40603</v>
      </c>
      <c r="B16" s="38">
        <v>16168</v>
      </c>
      <c r="C16" s="39">
        <v>512</v>
      </c>
      <c r="D16" s="40">
        <v>739</v>
      </c>
      <c r="E16" s="40">
        <v>3721</v>
      </c>
      <c r="F16" s="40">
        <f t="shared" si="2"/>
        <v>4972</v>
      </c>
      <c r="G16" s="121">
        <f t="shared" si="3"/>
        <v>0.3075210291934686</v>
      </c>
      <c r="H16" s="41">
        <f t="shared" si="4"/>
        <v>0.23014596734289955</v>
      </c>
      <c r="I16" s="36" t="s">
        <v>13</v>
      </c>
      <c r="J16" s="43"/>
      <c r="M16" s="185">
        <f t="shared" si="0"/>
        <v>427</v>
      </c>
      <c r="N16" s="186">
        <f t="shared" si="1"/>
        <v>0.09394939493949395</v>
      </c>
    </row>
    <row r="17" spans="1:14" s="4" customFormat="1" ht="39" customHeight="1">
      <c r="A17" s="241" t="s">
        <v>14</v>
      </c>
      <c r="B17" s="242"/>
      <c r="C17" s="242"/>
      <c r="D17" s="242"/>
      <c r="E17" s="242"/>
      <c r="F17" s="242"/>
      <c r="G17" s="242"/>
      <c r="H17" s="242"/>
      <c r="I17" s="243"/>
      <c r="J17" s="43"/>
      <c r="M17" s="185"/>
      <c r="N17" s="186"/>
    </row>
    <row r="18" spans="1:14" s="4" customFormat="1" ht="25.5" customHeight="1">
      <c r="A18" s="37">
        <v>40969</v>
      </c>
      <c r="B18" s="38">
        <v>16128</v>
      </c>
      <c r="C18" s="39">
        <v>506</v>
      </c>
      <c r="D18" s="40">
        <v>604</v>
      </c>
      <c r="E18" s="40">
        <v>4257</v>
      </c>
      <c r="F18" s="40">
        <f>SUM(C18:E18)</f>
        <v>5367</v>
      </c>
      <c r="G18" s="121">
        <f>F18/B18</f>
        <v>0.3327752976190476</v>
      </c>
      <c r="H18" s="41">
        <f t="shared" si="4"/>
        <v>0.26395089285714285</v>
      </c>
      <c r="I18" s="36" t="s">
        <v>13</v>
      </c>
      <c r="J18" s="43"/>
      <c r="M18" s="185">
        <f>F18-F16</f>
        <v>395</v>
      </c>
      <c r="N18" s="186">
        <f>M18/F16</f>
        <v>0.07944489139179405</v>
      </c>
    </row>
    <row r="19" spans="1:14" s="4" customFormat="1" ht="25.5" customHeight="1">
      <c r="A19" s="37">
        <v>41334</v>
      </c>
      <c r="B19" s="38">
        <v>16030</v>
      </c>
      <c r="C19" s="39">
        <v>542</v>
      </c>
      <c r="D19" s="40">
        <v>601</v>
      </c>
      <c r="E19" s="40">
        <v>4650</v>
      </c>
      <c r="F19" s="40">
        <v>5793</v>
      </c>
      <c r="G19" s="121">
        <v>0.3613849033063007</v>
      </c>
      <c r="H19" s="41">
        <v>0.29008109794135994</v>
      </c>
      <c r="I19" s="36" t="s">
        <v>13</v>
      </c>
      <c r="J19" s="43"/>
      <c r="K19" s="187" t="s">
        <v>16</v>
      </c>
      <c r="M19" s="185">
        <f>F19-F18</f>
        <v>426</v>
      </c>
      <c r="N19" s="186">
        <f>M19/F18</f>
        <v>0.07937395192845165</v>
      </c>
    </row>
    <row r="20" spans="1:14" s="4" customFormat="1" ht="27" customHeight="1">
      <c r="A20" s="235" t="s">
        <v>15</v>
      </c>
      <c r="B20" s="236"/>
      <c r="C20" s="236"/>
      <c r="D20" s="236"/>
      <c r="E20" s="44"/>
      <c r="F20" s="45"/>
      <c r="G20" s="46"/>
      <c r="H20" s="47"/>
      <c r="I20" s="48"/>
      <c r="J20" s="49"/>
      <c r="M20" s="185"/>
      <c r="N20" s="186"/>
    </row>
    <row r="21" spans="1:14" s="1" customFormat="1" ht="56.25" customHeight="1">
      <c r="A21" s="164" t="s">
        <v>71</v>
      </c>
      <c r="B21" s="51">
        <v>16068</v>
      </c>
      <c r="C21" s="52">
        <v>576</v>
      </c>
      <c r="D21" s="53">
        <v>601</v>
      </c>
      <c r="E21" s="53">
        <v>5287</v>
      </c>
      <c r="F21" s="54">
        <v>6464</v>
      </c>
      <c r="G21" s="55">
        <f>F21/B21</f>
        <v>0.40229026636793624</v>
      </c>
      <c r="H21" s="56">
        <f>E21/B21</f>
        <v>0.3290390838934528</v>
      </c>
      <c r="I21" s="57" t="s">
        <v>70</v>
      </c>
      <c r="J21" s="58"/>
      <c r="K21" s="6" t="s">
        <v>16</v>
      </c>
      <c r="L21" s="59"/>
      <c r="M21" s="185">
        <f>F21-F19</f>
        <v>671</v>
      </c>
      <c r="N21" s="186">
        <f>M21/F19</f>
        <v>0.1158294493354048</v>
      </c>
    </row>
    <row r="22" spans="1:14" s="1" customFormat="1" ht="53.25" customHeight="1">
      <c r="A22" s="155" t="s">
        <v>17</v>
      </c>
      <c r="B22" s="156"/>
      <c r="C22" s="157"/>
      <c r="D22" s="158"/>
      <c r="E22" s="158"/>
      <c r="F22" s="159" t="s">
        <v>72</v>
      </c>
      <c r="G22" s="160"/>
      <c r="H22" s="161"/>
      <c r="I22" s="163" t="s">
        <v>113</v>
      </c>
      <c r="J22" s="178"/>
      <c r="K22" s="129"/>
      <c r="M22" s="185"/>
      <c r="N22" s="186"/>
    </row>
    <row r="23" spans="1:14" s="179" customFormat="1" ht="68.25" customHeight="1" hidden="1" outlineLevel="1">
      <c r="A23" s="188"/>
      <c r="B23" s="189"/>
      <c r="C23" s="190"/>
      <c r="D23" s="191">
        <f aca="true" t="shared" si="5" ref="D23:D30">F23-E23</f>
        <v>0</v>
      </c>
      <c r="E23" s="191">
        <v>150</v>
      </c>
      <c r="F23" s="192">
        <v>150</v>
      </c>
      <c r="G23" s="193"/>
      <c r="H23" s="194"/>
      <c r="I23" s="60" t="s">
        <v>80</v>
      </c>
      <c r="K23" s="61" t="s">
        <v>85</v>
      </c>
      <c r="L23" s="180"/>
      <c r="M23" s="185"/>
      <c r="N23" s="186"/>
    </row>
    <row r="24" spans="1:14" s="179" customFormat="1" ht="73.5" customHeight="1" hidden="1" outlineLevel="1">
      <c r="A24" s="188"/>
      <c r="B24" s="189"/>
      <c r="C24" s="190"/>
      <c r="D24" s="191">
        <f t="shared" si="5"/>
        <v>0</v>
      </c>
      <c r="E24" s="191">
        <v>0</v>
      </c>
      <c r="F24" s="192">
        <v>0</v>
      </c>
      <c r="G24" s="193"/>
      <c r="H24" s="194"/>
      <c r="I24" s="60" t="s">
        <v>81</v>
      </c>
      <c r="K24" s="61" t="s">
        <v>85</v>
      </c>
      <c r="M24" s="185"/>
      <c r="N24" s="186"/>
    </row>
    <row r="25" spans="1:14" s="179" customFormat="1" ht="59.25" customHeight="1" hidden="1" outlineLevel="1">
      <c r="A25" s="188"/>
      <c r="B25" s="189"/>
      <c r="C25" s="190"/>
      <c r="D25" s="191">
        <f t="shared" si="5"/>
        <v>15</v>
      </c>
      <c r="E25" s="191">
        <v>7</v>
      </c>
      <c r="F25" s="192">
        <v>22</v>
      </c>
      <c r="G25" s="193"/>
      <c r="H25" s="194"/>
      <c r="I25" s="60" t="s">
        <v>82</v>
      </c>
      <c r="K25" s="61" t="s">
        <v>85</v>
      </c>
      <c r="M25" s="185"/>
      <c r="N25" s="186"/>
    </row>
    <row r="26" spans="1:14" s="78" customFormat="1" ht="57" customHeight="1" hidden="1" outlineLevel="1">
      <c r="A26" s="188"/>
      <c r="B26" s="189"/>
      <c r="C26" s="190"/>
      <c r="D26" s="191">
        <f t="shared" si="5"/>
        <v>-4</v>
      </c>
      <c r="E26" s="191">
        <v>945</v>
      </c>
      <c r="F26" s="192">
        <v>941</v>
      </c>
      <c r="G26" s="193"/>
      <c r="H26" s="194"/>
      <c r="I26" s="60" t="s">
        <v>86</v>
      </c>
      <c r="K26" s="61" t="s">
        <v>85</v>
      </c>
      <c r="M26" s="185"/>
      <c r="N26" s="186"/>
    </row>
    <row r="27" spans="1:14" s="78" customFormat="1" ht="54" customHeight="1" hidden="1" outlineLevel="1">
      <c r="A27" s="188"/>
      <c r="B27" s="189"/>
      <c r="C27" s="190"/>
      <c r="D27" s="191">
        <f t="shared" si="5"/>
        <v>19</v>
      </c>
      <c r="E27" s="191">
        <v>163</v>
      </c>
      <c r="F27" s="192">
        <v>182</v>
      </c>
      <c r="G27" s="193"/>
      <c r="H27" s="194"/>
      <c r="I27" s="60" t="s">
        <v>83</v>
      </c>
      <c r="K27" s="61" t="s">
        <v>85</v>
      </c>
      <c r="M27" s="185"/>
      <c r="N27" s="186"/>
    </row>
    <row r="28" spans="1:14" s="78" customFormat="1" ht="54" customHeight="1" hidden="1" outlineLevel="1">
      <c r="A28" s="188"/>
      <c r="B28" s="189"/>
      <c r="C28" s="190"/>
      <c r="D28" s="191">
        <f t="shared" si="5"/>
        <v>0</v>
      </c>
      <c r="E28" s="191">
        <v>520</v>
      </c>
      <c r="F28" s="192">
        <v>520</v>
      </c>
      <c r="G28" s="193"/>
      <c r="H28" s="194"/>
      <c r="I28" s="60" t="s">
        <v>23</v>
      </c>
      <c r="K28" s="61" t="s">
        <v>85</v>
      </c>
      <c r="M28" s="185"/>
      <c r="N28" s="186"/>
    </row>
    <row r="29" spans="1:14" s="78" customFormat="1" ht="54" customHeight="1" hidden="1" outlineLevel="1">
      <c r="A29" s="188"/>
      <c r="B29" s="189"/>
      <c r="C29" s="190"/>
      <c r="D29" s="191">
        <f t="shared" si="5"/>
        <v>0</v>
      </c>
      <c r="E29" s="191">
        <v>216</v>
      </c>
      <c r="F29" s="192">
        <v>216</v>
      </c>
      <c r="G29" s="193"/>
      <c r="H29" s="194"/>
      <c r="I29" s="60" t="s">
        <v>24</v>
      </c>
      <c r="K29" s="61" t="s">
        <v>85</v>
      </c>
      <c r="M29" s="185"/>
      <c r="N29" s="186"/>
    </row>
    <row r="30" spans="1:14" s="78" customFormat="1" ht="54" customHeight="1" hidden="1" outlineLevel="1">
      <c r="A30" s="188"/>
      <c r="B30" s="189"/>
      <c r="C30" s="190"/>
      <c r="D30" s="191">
        <f t="shared" si="5"/>
        <v>35</v>
      </c>
      <c r="E30" s="191">
        <v>892</v>
      </c>
      <c r="F30" s="192">
        <v>927</v>
      </c>
      <c r="G30" s="193"/>
      <c r="H30" s="194"/>
      <c r="I30" s="60" t="s">
        <v>87</v>
      </c>
      <c r="K30" s="61"/>
      <c r="M30" s="185"/>
      <c r="N30" s="186"/>
    </row>
    <row r="31" spans="1:14" s="78" customFormat="1" ht="90.75" customHeight="1" collapsed="1">
      <c r="A31" s="62" t="s">
        <v>25</v>
      </c>
      <c r="B31" s="165"/>
      <c r="C31" s="166"/>
      <c r="D31" s="65">
        <f>SUM(D23:D30)</f>
        <v>65</v>
      </c>
      <c r="E31" s="65">
        <f>SUM(E23:E30)</f>
        <v>2893</v>
      </c>
      <c r="F31" s="66">
        <f>SUM(F23:F30)</f>
        <v>2958</v>
      </c>
      <c r="G31" s="168"/>
      <c r="H31" s="181"/>
      <c r="I31" s="69" t="s">
        <v>84</v>
      </c>
      <c r="J31" s="88"/>
      <c r="K31" s="88"/>
      <c r="M31" s="185"/>
      <c r="N31" s="186"/>
    </row>
    <row r="32" spans="1:14" s="4" customFormat="1" ht="43.5" customHeight="1">
      <c r="A32" s="235" t="s">
        <v>114</v>
      </c>
      <c r="B32" s="236"/>
      <c r="C32" s="236"/>
      <c r="D32" s="236"/>
      <c r="E32" s="236"/>
      <c r="F32" s="236"/>
      <c r="G32" s="46"/>
      <c r="H32" s="47"/>
      <c r="I32" s="48"/>
      <c r="J32" s="49"/>
      <c r="M32" s="185"/>
      <c r="N32" s="186"/>
    </row>
    <row r="33" spans="1:14" s="78" customFormat="1" ht="66" customHeight="1">
      <c r="A33" s="152" t="s">
        <v>26</v>
      </c>
      <c r="B33" s="122">
        <v>16068</v>
      </c>
      <c r="C33" s="123">
        <v>576</v>
      </c>
      <c r="D33" s="124">
        <f>D21+D31</f>
        <v>666</v>
      </c>
      <c r="E33" s="124">
        <f>E21+E31</f>
        <v>8180</v>
      </c>
      <c r="F33" s="125">
        <f>C33+D33+E33</f>
        <v>9422</v>
      </c>
      <c r="G33" s="126">
        <f>F33/B33</f>
        <v>0.5863828727906398</v>
      </c>
      <c r="H33" s="127">
        <f>E33/B33</f>
        <v>0.5090863828727906</v>
      </c>
      <c r="I33" s="153" t="s">
        <v>27</v>
      </c>
      <c r="K33" s="61" t="s">
        <v>85</v>
      </c>
      <c r="M33" s="185">
        <f>F33-F21</f>
        <v>2958</v>
      </c>
      <c r="N33" s="198">
        <f>M33/F21</f>
        <v>0.45761138613861385</v>
      </c>
    </row>
    <row r="34" spans="1:14" s="78" customFormat="1" ht="71.25" customHeight="1">
      <c r="A34" s="155" t="s">
        <v>29</v>
      </c>
      <c r="B34" s="173"/>
      <c r="C34" s="174"/>
      <c r="D34" s="175"/>
      <c r="E34" s="175"/>
      <c r="F34" s="159" t="s">
        <v>88</v>
      </c>
      <c r="G34" s="176"/>
      <c r="H34" s="177"/>
      <c r="I34" s="162" t="s">
        <v>73</v>
      </c>
      <c r="J34" s="182"/>
      <c r="M34" s="185"/>
      <c r="N34" s="186"/>
    </row>
    <row r="35" spans="1:14" s="1" customFormat="1" ht="43.5" customHeight="1">
      <c r="A35" s="235" t="s">
        <v>76</v>
      </c>
      <c r="B35" s="236"/>
      <c r="C35" s="236"/>
      <c r="D35" s="236"/>
      <c r="E35" s="71"/>
      <c r="F35" s="72"/>
      <c r="G35" s="73"/>
      <c r="H35" s="74"/>
      <c r="I35" s="75"/>
      <c r="J35" s="76"/>
      <c r="M35" s="185"/>
      <c r="N35" s="186"/>
    </row>
    <row r="36" spans="1:14" s="78" customFormat="1" ht="78.75" customHeight="1" collapsed="1">
      <c r="A36" s="62" t="s">
        <v>74</v>
      </c>
      <c r="B36" s="165"/>
      <c r="C36" s="166"/>
      <c r="D36" s="65">
        <f>F36-E36</f>
        <v>-37</v>
      </c>
      <c r="E36" s="65">
        <v>174</v>
      </c>
      <c r="F36" s="66">
        <v>137</v>
      </c>
      <c r="G36" s="168"/>
      <c r="H36" s="181"/>
      <c r="I36" s="69" t="s">
        <v>75</v>
      </c>
      <c r="J36" s="88"/>
      <c r="K36" s="88"/>
      <c r="M36" s="185"/>
      <c r="N36" s="186"/>
    </row>
    <row r="37" spans="1:14" s="78" customFormat="1" ht="67.5" customHeight="1">
      <c r="A37" s="152" t="s">
        <v>26</v>
      </c>
      <c r="B37" s="122">
        <v>16068</v>
      </c>
      <c r="C37" s="123">
        <v>576</v>
      </c>
      <c r="D37" s="124">
        <f>D21+D31+D36</f>
        <v>629</v>
      </c>
      <c r="E37" s="124">
        <f>E21+E31+E36</f>
        <v>8354</v>
      </c>
      <c r="F37" s="125">
        <f>C37+D37+E37</f>
        <v>9559</v>
      </c>
      <c r="G37" s="126">
        <f>F37/B37</f>
        <v>0.5949091361712721</v>
      </c>
      <c r="H37" s="127">
        <f>E37/B37</f>
        <v>0.519915359721185</v>
      </c>
      <c r="I37" s="153" t="s">
        <v>98</v>
      </c>
      <c r="J37" s="77"/>
      <c r="K37" s="70" t="s">
        <v>79</v>
      </c>
      <c r="M37" s="185">
        <f>F37-F21</f>
        <v>3095</v>
      </c>
      <c r="N37" s="198">
        <f>M37/F21</f>
        <v>0.4788056930693069</v>
      </c>
    </row>
    <row r="38" spans="1:14" s="78" customFormat="1" ht="57.75" customHeight="1" hidden="1" outlineLevel="1">
      <c r="A38" s="235" t="s">
        <v>89</v>
      </c>
      <c r="B38" s="236"/>
      <c r="C38" s="236"/>
      <c r="D38" s="236"/>
      <c r="E38" s="71"/>
      <c r="F38" s="72"/>
      <c r="G38" s="73"/>
      <c r="H38" s="74"/>
      <c r="I38" s="75"/>
      <c r="J38" s="77"/>
      <c r="K38" s="88"/>
      <c r="M38" s="195"/>
      <c r="N38" s="196"/>
    </row>
    <row r="39" spans="1:14" s="78" customFormat="1" ht="84.75" customHeight="1" hidden="1" outlineLevel="1">
      <c r="A39" s="197" t="s">
        <v>91</v>
      </c>
      <c r="B39" s="165"/>
      <c r="C39" s="166"/>
      <c r="D39" s="65">
        <f>F39-E39</f>
        <v>0</v>
      </c>
      <c r="E39" s="65">
        <v>225</v>
      </c>
      <c r="F39" s="66">
        <v>225</v>
      </c>
      <c r="G39" s="168"/>
      <c r="H39" s="181"/>
      <c r="I39" s="69" t="s">
        <v>92</v>
      </c>
      <c r="J39" s="77"/>
      <c r="K39" s="88"/>
      <c r="M39" s="195"/>
      <c r="N39" s="196"/>
    </row>
    <row r="40" spans="1:14" s="78" customFormat="1" ht="65.25" customHeight="1" hidden="1" outlineLevel="1">
      <c r="A40" s="152" t="s">
        <v>26</v>
      </c>
      <c r="B40" s="122">
        <v>16068</v>
      </c>
      <c r="C40" s="123">
        <v>576</v>
      </c>
      <c r="D40" s="124">
        <f>D37+D39</f>
        <v>629</v>
      </c>
      <c r="E40" s="124">
        <f>E37+E39</f>
        <v>8579</v>
      </c>
      <c r="F40" s="125">
        <f>SUM(C40:E40)</f>
        <v>9784</v>
      </c>
      <c r="G40" s="126">
        <f>F40/B40</f>
        <v>0.6089121234752303</v>
      </c>
      <c r="H40" s="127">
        <f>E40/B40</f>
        <v>0.5339183470251432</v>
      </c>
      <c r="I40" s="153" t="s">
        <v>101</v>
      </c>
      <c r="J40" s="77"/>
      <c r="K40" s="70" t="s">
        <v>90</v>
      </c>
      <c r="M40" s="195"/>
      <c r="N40" s="196"/>
    </row>
    <row r="41" spans="1:14" s="78" customFormat="1" ht="57.75" customHeight="1" hidden="1" outlineLevel="1">
      <c r="A41" s="235" t="s">
        <v>93</v>
      </c>
      <c r="B41" s="236"/>
      <c r="C41" s="236"/>
      <c r="D41" s="236"/>
      <c r="E41" s="71"/>
      <c r="F41" s="72"/>
      <c r="G41" s="73"/>
      <c r="H41" s="74"/>
      <c r="I41" s="75"/>
      <c r="J41" s="77"/>
      <c r="K41" s="88"/>
      <c r="M41" s="195"/>
      <c r="N41" s="196"/>
    </row>
    <row r="42" spans="1:14" s="78" customFormat="1" ht="84.75" customHeight="1" hidden="1" outlineLevel="1">
      <c r="A42" s="197" t="s">
        <v>102</v>
      </c>
      <c r="B42" s="165"/>
      <c r="C42" s="166"/>
      <c r="D42" s="65">
        <f>F42-E42</f>
        <v>0</v>
      </c>
      <c r="E42" s="65">
        <v>-520</v>
      </c>
      <c r="F42" s="66">
        <v>-520</v>
      </c>
      <c r="G42" s="168"/>
      <c r="H42" s="181"/>
      <c r="I42" s="69" t="s">
        <v>102</v>
      </c>
      <c r="J42" s="77"/>
      <c r="K42" s="88"/>
      <c r="M42" s="195"/>
      <c r="N42" s="196"/>
    </row>
    <row r="43" spans="1:14" s="78" customFormat="1" ht="65.25" customHeight="1" hidden="1" outlineLevel="1">
      <c r="A43" s="152" t="s">
        <v>26</v>
      </c>
      <c r="B43" s="122">
        <v>16068</v>
      </c>
      <c r="C43" s="123">
        <v>576</v>
      </c>
      <c r="D43" s="124">
        <f>D40+D42</f>
        <v>629</v>
      </c>
      <c r="E43" s="124">
        <f>E40+E42</f>
        <v>8059</v>
      </c>
      <c r="F43" s="125">
        <f>SUM(C43:E43)</f>
        <v>9264</v>
      </c>
      <c r="G43" s="126">
        <f>F43/B43</f>
        <v>0.5765496639283048</v>
      </c>
      <c r="H43" s="127">
        <f>E43/B43</f>
        <v>0.5015558874782176</v>
      </c>
      <c r="I43" s="153" t="s">
        <v>103</v>
      </c>
      <c r="J43" s="77"/>
      <c r="K43" s="70" t="s">
        <v>93</v>
      </c>
      <c r="M43" s="195"/>
      <c r="N43" s="196"/>
    </row>
    <row r="44" spans="1:11" s="87" customFormat="1" ht="15" customHeight="1" collapsed="1">
      <c r="A44" s="79"/>
      <c r="B44" s="80"/>
      <c r="C44" s="81"/>
      <c r="D44" s="82"/>
      <c r="E44" s="82"/>
      <c r="F44" s="82"/>
      <c r="G44" s="83"/>
      <c r="H44" s="84"/>
      <c r="I44" s="85"/>
      <c r="J44" s="86"/>
      <c r="K44" s="86"/>
    </row>
    <row r="45" spans="1:9" s="61" customFormat="1" ht="12.75" customHeight="1">
      <c r="A45" s="154" t="s">
        <v>31</v>
      </c>
      <c r="B45" s="78"/>
      <c r="C45" s="78"/>
      <c r="D45" s="78"/>
      <c r="E45" s="78"/>
      <c r="F45" s="78"/>
      <c r="G45" s="78"/>
      <c r="H45" s="78"/>
      <c r="I45" s="88"/>
    </row>
    <row r="46" spans="1:9" s="61" customFormat="1" ht="18" customHeight="1">
      <c r="A46" s="4" t="s">
        <v>68</v>
      </c>
      <c r="B46" s="78"/>
      <c r="C46" s="78"/>
      <c r="D46" s="78"/>
      <c r="E46" s="78"/>
      <c r="F46" s="78"/>
      <c r="G46" s="78"/>
      <c r="H46" s="78"/>
      <c r="I46" s="88"/>
    </row>
    <row r="47" ht="12.75">
      <c r="A47" s="4" t="s">
        <v>49</v>
      </c>
    </row>
  </sheetData>
  <sheetProtection password="DA9F" sheet="1" objects="1" scenarios="1" selectLockedCells="1" selectUnlockedCells="1"/>
  <mergeCells count="11">
    <mergeCell ref="M3:N3"/>
    <mergeCell ref="A38:D38"/>
    <mergeCell ref="A41:D41"/>
    <mergeCell ref="M4:N4"/>
    <mergeCell ref="A35:D35"/>
    <mergeCell ref="A3:H3"/>
    <mergeCell ref="C4:F4"/>
    <mergeCell ref="D6:E6"/>
    <mergeCell ref="A17:I17"/>
    <mergeCell ref="A32:F32"/>
    <mergeCell ref="A20:D20"/>
  </mergeCells>
  <printOptions/>
  <pageMargins left="0.9055118110236221" right="0.5905511811023623" top="0.9448818897637796" bottom="0.5905511811023623" header="0.5118110236220472" footer="0.5118110236220472"/>
  <pageSetup fitToHeight="1" fitToWidth="1" horizontalDpi="600" verticalDpi="600" orientation="portrait" paperSize="9" scale="70" r:id="rId2"/>
  <headerFooter alignWithMargins="0">
    <oddHeader>&amp;RAnlage 3 GRDrs 640/2014</oddHeader>
    <oddFooter>&amp;CSeite 1 von 3</oddFooter>
  </headerFooter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.75" outlineLevelRow="1" outlineLevelCol="1"/>
  <cols>
    <col min="1" max="1" width="17.140625" style="1" customWidth="1"/>
    <col min="2" max="2" width="10.57421875" style="1" customWidth="1"/>
    <col min="3" max="3" width="7.28125" style="1" customWidth="1"/>
    <col min="4" max="4" width="9.140625" style="1" customWidth="1"/>
    <col min="5" max="5" width="8.57421875" style="1" customWidth="1"/>
    <col min="6" max="6" width="10.421875" style="1" customWidth="1"/>
    <col min="7" max="7" width="11.57421875" style="1" customWidth="1"/>
    <col min="8" max="8" width="11.7109375" style="1" customWidth="1"/>
    <col min="9" max="9" width="35.7109375" style="89" customWidth="1"/>
    <col min="10" max="10" width="5.421875" style="0" customWidth="1"/>
    <col min="11" max="11" width="23.8515625" style="0" hidden="1" customWidth="1" outlineLevel="1"/>
    <col min="12" max="12" width="5.8515625" style="0" customWidth="1" collapsed="1"/>
    <col min="13" max="13" width="10.00390625" style="0" hidden="1" customWidth="1" outlineLevel="1"/>
    <col min="14" max="14" width="12.00390625" style="0" hidden="1" customWidth="1" outlineLevel="1"/>
    <col min="15" max="15" width="10.57421875" style="0" hidden="1" customWidth="1" outlineLevel="1"/>
    <col min="16" max="16" width="11.57421875" style="0" hidden="1" customWidth="1" outlineLevel="1"/>
    <col min="17" max="17" width="11.421875" style="0" customWidth="1" collapsed="1"/>
  </cols>
  <sheetData>
    <row r="1" spans="1:9" s="4" customFormat="1" ht="22.5" customHeight="1">
      <c r="A1" s="2" t="s">
        <v>32</v>
      </c>
      <c r="B1" s="3"/>
      <c r="C1" s="3"/>
      <c r="D1" s="3"/>
      <c r="F1" s="3"/>
      <c r="H1" s="5"/>
      <c r="I1" s="6"/>
    </row>
    <row r="2" spans="2:9" s="4" customFormat="1" ht="13.5" customHeight="1">
      <c r="B2" s="6"/>
      <c r="D2" s="6"/>
      <c r="E2" s="6"/>
      <c r="H2" s="7"/>
      <c r="I2" s="6"/>
    </row>
    <row r="3" spans="1:16" s="4" customFormat="1" ht="32.25" customHeight="1">
      <c r="A3" s="244" t="s">
        <v>33</v>
      </c>
      <c r="B3" s="244"/>
      <c r="C3" s="244"/>
      <c r="D3" s="244"/>
      <c r="E3" s="244"/>
      <c r="F3" s="244"/>
      <c r="G3" s="244"/>
      <c r="H3" s="244"/>
      <c r="I3" s="8"/>
      <c r="M3" s="237" t="s">
        <v>112</v>
      </c>
      <c r="N3" s="237"/>
      <c r="O3" s="237" t="s">
        <v>95</v>
      </c>
      <c r="P3" s="237"/>
    </row>
    <row r="4" spans="1:16" s="4" customFormat="1" ht="17.25" customHeight="1">
      <c r="A4" s="90"/>
      <c r="B4" s="91"/>
      <c r="C4" s="245" t="s">
        <v>3</v>
      </c>
      <c r="D4" s="246"/>
      <c r="E4" s="246"/>
      <c r="F4" s="247"/>
      <c r="G4" s="92"/>
      <c r="H4" s="93"/>
      <c r="I4" s="8"/>
      <c r="M4" s="237"/>
      <c r="N4" s="237"/>
      <c r="O4" s="237"/>
      <c r="P4" s="237"/>
    </row>
    <row r="5" spans="1:16" s="4" customFormat="1" ht="69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2" t="s">
        <v>0</v>
      </c>
      <c r="G5" s="13" t="s">
        <v>10</v>
      </c>
      <c r="H5" s="13" t="s">
        <v>11</v>
      </c>
      <c r="I5" s="14" t="s">
        <v>12</v>
      </c>
      <c r="J5" s="94"/>
      <c r="K5" s="94"/>
      <c r="M5" s="183" t="s">
        <v>77</v>
      </c>
      <c r="N5" s="211" t="s">
        <v>78</v>
      </c>
      <c r="O5" s="183" t="s">
        <v>77</v>
      </c>
      <c r="P5" s="183" t="s">
        <v>78</v>
      </c>
    </row>
    <row r="6" spans="1:16" s="4" customFormat="1" ht="36" hidden="1" outlineLevel="1">
      <c r="A6" s="15" t="s">
        <v>34</v>
      </c>
      <c r="B6" s="24">
        <v>17214</v>
      </c>
      <c r="C6" s="95"/>
      <c r="D6" s="24">
        <f>F6-E6</f>
        <v>13100</v>
      </c>
      <c r="E6" s="24">
        <v>3797</v>
      </c>
      <c r="F6" s="24">
        <v>16897</v>
      </c>
      <c r="G6" s="22">
        <v>0.9816</v>
      </c>
      <c r="H6" s="22">
        <v>0.21</v>
      </c>
      <c r="I6" s="21"/>
      <c r="M6" s="204"/>
      <c r="N6" s="199"/>
      <c r="O6" s="199"/>
      <c r="P6" s="199"/>
    </row>
    <row r="7" spans="1:16" s="4" customFormat="1" ht="36" hidden="1" outlineLevel="1">
      <c r="A7" s="15" t="s">
        <v>35</v>
      </c>
      <c r="B7" s="16">
        <v>17058</v>
      </c>
      <c r="C7" s="95"/>
      <c r="D7" s="24">
        <f>F7-E7</f>
        <v>13043</v>
      </c>
      <c r="E7" s="24">
        <v>4044</v>
      </c>
      <c r="F7" s="17">
        <v>17087</v>
      </c>
      <c r="G7" s="96">
        <v>1.002</v>
      </c>
      <c r="H7" s="96">
        <v>0.237</v>
      </c>
      <c r="I7" s="21"/>
      <c r="M7" s="205">
        <f aca="true" t="shared" si="0" ref="M7:M15">F7-F6</f>
        <v>190</v>
      </c>
      <c r="N7" s="201">
        <f aca="true" t="shared" si="1" ref="N7:N15">M7/F6</f>
        <v>0.01124459963307096</v>
      </c>
      <c r="O7" s="200">
        <f>E7-E6</f>
        <v>247</v>
      </c>
      <c r="P7" s="201">
        <f>O7/E6</f>
        <v>0.06505135633394786</v>
      </c>
    </row>
    <row r="8" spans="1:16" s="4" customFormat="1" ht="36" hidden="1" outlineLevel="1">
      <c r="A8" s="15" t="s">
        <v>36</v>
      </c>
      <c r="B8" s="16">
        <v>16942</v>
      </c>
      <c r="C8" s="97"/>
      <c r="D8" s="24">
        <f>F8-E8</f>
        <v>12959</v>
      </c>
      <c r="E8" s="16">
        <v>4317</v>
      </c>
      <c r="F8" s="18">
        <v>17276</v>
      </c>
      <c r="G8" s="98">
        <v>1.0197</v>
      </c>
      <c r="H8" s="19">
        <v>0.255</v>
      </c>
      <c r="I8" s="21"/>
      <c r="M8" s="205">
        <f t="shared" si="0"/>
        <v>189</v>
      </c>
      <c r="N8" s="201">
        <f t="shared" si="1"/>
        <v>0.01106104055714871</v>
      </c>
      <c r="O8" s="200">
        <f aca="true" t="shared" si="2" ref="O8:O15">E8-E7</f>
        <v>273</v>
      </c>
      <c r="P8" s="201">
        <f aca="true" t="shared" si="3" ref="P8:P15">O8/E7</f>
        <v>0.06750741839762611</v>
      </c>
    </row>
    <row r="9" spans="1:16" s="4" customFormat="1" ht="36" hidden="1" outlineLevel="1">
      <c r="A9" s="99" t="s">
        <v>37</v>
      </c>
      <c r="B9" s="23">
        <v>16752</v>
      </c>
      <c r="C9" s="100">
        <v>151</v>
      </c>
      <c r="D9" s="100">
        <v>12366</v>
      </c>
      <c r="E9" s="100">
        <v>4644</v>
      </c>
      <c r="F9" s="101">
        <f aca="true" t="shared" si="4" ref="F9:F14">SUM(C9:E9)</f>
        <v>17161</v>
      </c>
      <c r="G9" s="26">
        <f>F9/B9</f>
        <v>1.0244149952244508</v>
      </c>
      <c r="H9" s="26">
        <f>E9/B9</f>
        <v>0.27722063037249284</v>
      </c>
      <c r="I9" s="21"/>
      <c r="M9" s="205">
        <f t="shared" si="0"/>
        <v>-115</v>
      </c>
      <c r="N9" s="201">
        <f t="shared" si="1"/>
        <v>-0.006656633479972216</v>
      </c>
      <c r="O9" s="200">
        <f t="shared" si="2"/>
        <v>327</v>
      </c>
      <c r="P9" s="201">
        <f t="shared" si="3"/>
        <v>0.07574704656011119</v>
      </c>
    </row>
    <row r="10" spans="1:16" s="4" customFormat="1" ht="36" collapsed="1">
      <c r="A10" s="15" t="s">
        <v>38</v>
      </c>
      <c r="B10" s="102">
        <v>16130</v>
      </c>
      <c r="C10" s="100">
        <v>131</v>
      </c>
      <c r="D10" s="100">
        <v>11567</v>
      </c>
      <c r="E10" s="103">
        <v>4835</v>
      </c>
      <c r="F10" s="101">
        <f t="shared" si="4"/>
        <v>16533</v>
      </c>
      <c r="G10" s="96">
        <v>1.017</v>
      </c>
      <c r="H10" s="104">
        <v>0.3</v>
      </c>
      <c r="I10" s="105"/>
      <c r="M10" s="205">
        <f t="shared" si="0"/>
        <v>-628</v>
      </c>
      <c r="N10" s="201">
        <f t="shared" si="1"/>
        <v>-0.036594604044053375</v>
      </c>
      <c r="O10" s="205">
        <f t="shared" si="2"/>
        <v>191</v>
      </c>
      <c r="P10" s="201">
        <f t="shared" si="3"/>
        <v>0.04112833763996555</v>
      </c>
    </row>
    <row r="11" spans="1:16" s="4" customFormat="1" ht="36">
      <c r="A11" s="99" t="s">
        <v>39</v>
      </c>
      <c r="B11" s="102">
        <v>15521.733333333332</v>
      </c>
      <c r="C11" s="106">
        <v>102</v>
      </c>
      <c r="D11" s="107">
        <v>10440</v>
      </c>
      <c r="E11" s="107">
        <v>4975</v>
      </c>
      <c r="F11" s="101">
        <f t="shared" si="4"/>
        <v>15517</v>
      </c>
      <c r="G11" s="104">
        <f>F11/B11</f>
        <v>0.9996950512399819</v>
      </c>
      <c r="H11" s="108">
        <f>E11/B11</f>
        <v>0.3205183269909718</v>
      </c>
      <c r="I11" s="109"/>
      <c r="M11" s="205">
        <f t="shared" si="0"/>
        <v>-1016</v>
      </c>
      <c r="N11" s="201">
        <f t="shared" si="1"/>
        <v>-0.06145285187201355</v>
      </c>
      <c r="O11" s="205">
        <f t="shared" si="2"/>
        <v>140</v>
      </c>
      <c r="P11" s="201">
        <f t="shared" si="3"/>
        <v>0.028955532574974147</v>
      </c>
    </row>
    <row r="12" spans="1:16" s="113" customFormat="1" ht="36">
      <c r="A12" s="15" t="s">
        <v>40</v>
      </c>
      <c r="B12" s="23">
        <v>15062</v>
      </c>
      <c r="C12" s="110">
        <v>99</v>
      </c>
      <c r="D12" s="111">
        <v>10016</v>
      </c>
      <c r="E12" s="111">
        <v>5497</v>
      </c>
      <c r="F12" s="101">
        <f t="shared" si="4"/>
        <v>15612</v>
      </c>
      <c r="G12" s="104">
        <f>F12/B12</f>
        <v>1.0365157349621563</v>
      </c>
      <c r="H12" s="26">
        <f>E12/B12</f>
        <v>0.364958172885407</v>
      </c>
      <c r="I12" s="112"/>
      <c r="M12" s="205">
        <f t="shared" si="0"/>
        <v>95</v>
      </c>
      <c r="N12" s="201">
        <f t="shared" si="1"/>
        <v>0.006122317458271573</v>
      </c>
      <c r="O12" s="205">
        <f t="shared" si="2"/>
        <v>522</v>
      </c>
      <c r="P12" s="201">
        <f t="shared" si="3"/>
        <v>0.10492462311557789</v>
      </c>
    </row>
    <row r="13" spans="1:16" s="4" customFormat="1" ht="35.25">
      <c r="A13" s="37" t="s">
        <v>41</v>
      </c>
      <c r="B13" s="38">
        <v>15117</v>
      </c>
      <c r="C13" s="39">
        <v>114</v>
      </c>
      <c r="D13" s="40">
        <v>9474</v>
      </c>
      <c r="E13" s="40">
        <v>5699</v>
      </c>
      <c r="F13" s="40">
        <f t="shared" si="4"/>
        <v>15287</v>
      </c>
      <c r="G13" s="41">
        <f>F13/B13</f>
        <v>1.011245617516703</v>
      </c>
      <c r="H13" s="41">
        <f>E13/B13</f>
        <v>0.37699278957465104</v>
      </c>
      <c r="I13" s="36" t="s">
        <v>13</v>
      </c>
      <c r="J13" s="42"/>
      <c r="M13" s="205">
        <f t="shared" si="0"/>
        <v>-325</v>
      </c>
      <c r="N13" s="201">
        <f t="shared" si="1"/>
        <v>-0.020817320010248528</v>
      </c>
      <c r="O13" s="205">
        <f t="shared" si="2"/>
        <v>202</v>
      </c>
      <c r="P13" s="201">
        <f t="shared" si="3"/>
        <v>0.03674731671820993</v>
      </c>
    </row>
    <row r="14" spans="1:16" s="4" customFormat="1" ht="35.25">
      <c r="A14" s="37" t="s">
        <v>42</v>
      </c>
      <c r="B14" s="38">
        <v>15345</v>
      </c>
      <c r="C14" s="39">
        <v>169</v>
      </c>
      <c r="D14" s="40">
        <v>9381</v>
      </c>
      <c r="E14" s="40">
        <v>6074</v>
      </c>
      <c r="F14" s="40">
        <f t="shared" si="4"/>
        <v>15624</v>
      </c>
      <c r="G14" s="41">
        <f>F14/B14</f>
        <v>1.018181818181818</v>
      </c>
      <c r="H14" s="41">
        <f>E14/B14</f>
        <v>0.3958292603453894</v>
      </c>
      <c r="I14" s="36" t="s">
        <v>13</v>
      </c>
      <c r="J14" s="43"/>
      <c r="M14" s="205">
        <f t="shared" si="0"/>
        <v>337</v>
      </c>
      <c r="N14" s="201">
        <f t="shared" si="1"/>
        <v>0.022044874730162884</v>
      </c>
      <c r="O14" s="205">
        <f t="shared" si="2"/>
        <v>375</v>
      </c>
      <c r="P14" s="201">
        <f t="shared" si="3"/>
        <v>0.06580101772240744</v>
      </c>
    </row>
    <row r="15" spans="1:16" s="4" customFormat="1" ht="38.25">
      <c r="A15" s="37" t="s">
        <v>43</v>
      </c>
      <c r="B15" s="38">
        <v>15552</v>
      </c>
      <c r="C15" s="39">
        <v>167</v>
      </c>
      <c r="D15" s="40">
        <v>9125</v>
      </c>
      <c r="E15" s="40">
        <v>6627</v>
      </c>
      <c r="F15" s="40">
        <f>SUM(C15:E15)</f>
        <v>15919</v>
      </c>
      <c r="G15" s="41">
        <f>F15/B15</f>
        <v>1.0235982510288066</v>
      </c>
      <c r="H15" s="41">
        <f>E15/B15</f>
        <v>0.4261188271604938</v>
      </c>
      <c r="I15" s="36" t="s">
        <v>13</v>
      </c>
      <c r="J15" s="43"/>
      <c r="M15" s="205">
        <f t="shared" si="0"/>
        <v>295</v>
      </c>
      <c r="N15" s="201">
        <f t="shared" si="1"/>
        <v>0.01888120839733743</v>
      </c>
      <c r="O15" s="205">
        <f t="shared" si="2"/>
        <v>553</v>
      </c>
      <c r="P15" s="201">
        <f t="shared" si="3"/>
        <v>0.09104379321699045</v>
      </c>
    </row>
    <row r="16" spans="1:16" s="4" customFormat="1" ht="39" customHeight="1">
      <c r="A16" s="241" t="s">
        <v>14</v>
      </c>
      <c r="B16" s="242"/>
      <c r="C16" s="242"/>
      <c r="D16" s="242"/>
      <c r="E16" s="242"/>
      <c r="F16" s="242"/>
      <c r="G16" s="242"/>
      <c r="H16" s="242"/>
      <c r="I16" s="243"/>
      <c r="J16" s="43"/>
      <c r="M16" s="205"/>
      <c r="N16" s="199"/>
      <c r="O16" s="204"/>
      <c r="P16" s="199"/>
    </row>
    <row r="17" spans="1:16" s="4" customFormat="1" ht="33" customHeight="1">
      <c r="A17" s="37" t="s">
        <v>44</v>
      </c>
      <c r="B17" s="38">
        <v>15641</v>
      </c>
      <c r="C17" s="39">
        <v>150</v>
      </c>
      <c r="D17" s="40">
        <v>8737</v>
      </c>
      <c r="E17" s="40">
        <v>7398</v>
      </c>
      <c r="F17" s="40">
        <v>16285</v>
      </c>
      <c r="G17" s="41">
        <v>1.0411738379898983</v>
      </c>
      <c r="H17" s="41">
        <v>0.47298766063550923</v>
      </c>
      <c r="I17" s="36" t="s">
        <v>13</v>
      </c>
      <c r="J17" s="43"/>
      <c r="M17" s="205">
        <f>F17-F15</f>
        <v>366</v>
      </c>
      <c r="N17" s="201">
        <f>M17/F15</f>
        <v>0.022991393931779635</v>
      </c>
      <c r="O17" s="205">
        <f>E17-E15</f>
        <v>771</v>
      </c>
      <c r="P17" s="201">
        <f>O17/E15</f>
        <v>0.11634223630602082</v>
      </c>
    </row>
    <row r="18" spans="1:16" s="4" customFormat="1" ht="33.75" customHeight="1">
      <c r="A18" s="37" t="s">
        <v>45</v>
      </c>
      <c r="B18" s="38">
        <v>15755</v>
      </c>
      <c r="C18" s="39">
        <v>141</v>
      </c>
      <c r="D18" s="40">
        <v>8466</v>
      </c>
      <c r="E18" s="40">
        <v>8030</v>
      </c>
      <c r="F18" s="40">
        <v>16637</v>
      </c>
      <c r="G18" s="41">
        <v>1.0559822278641702</v>
      </c>
      <c r="H18" s="41">
        <v>0.5096794668359251</v>
      </c>
      <c r="I18" s="36" t="s">
        <v>13</v>
      </c>
      <c r="J18" s="49"/>
      <c r="K18" s="187" t="s">
        <v>104</v>
      </c>
      <c r="M18" s="205">
        <f>F18-F17</f>
        <v>352</v>
      </c>
      <c r="N18" s="201">
        <f>M18/F17</f>
        <v>0.021614983113294444</v>
      </c>
      <c r="O18" s="205">
        <f>E18-E17</f>
        <v>632</v>
      </c>
      <c r="P18" s="201">
        <f>O18/E17</f>
        <v>0.08542849418761828</v>
      </c>
    </row>
    <row r="19" spans="1:16" s="4" customFormat="1" ht="27" customHeight="1">
      <c r="A19" s="235" t="s">
        <v>15</v>
      </c>
      <c r="B19" s="236"/>
      <c r="C19" s="236"/>
      <c r="D19" s="236"/>
      <c r="E19" s="44"/>
      <c r="F19" s="45"/>
      <c r="G19" s="46"/>
      <c r="H19" s="47"/>
      <c r="I19" s="48"/>
      <c r="J19" s="49"/>
      <c r="M19" s="205"/>
      <c r="N19" s="199"/>
      <c r="O19" s="204"/>
      <c r="P19" s="199"/>
    </row>
    <row r="20" spans="1:16" s="4" customFormat="1" ht="42" customHeight="1">
      <c r="A20" s="50" t="s">
        <v>96</v>
      </c>
      <c r="B20" s="114">
        <v>15943</v>
      </c>
      <c r="C20" s="115">
        <v>128</v>
      </c>
      <c r="D20" s="116">
        <v>8046</v>
      </c>
      <c r="E20" s="116">
        <v>8775</v>
      </c>
      <c r="F20" s="54">
        <f>SUM(C20:E20)</f>
        <v>16949</v>
      </c>
      <c r="G20" s="117">
        <f>F20/B20</f>
        <v>1.0630997930126074</v>
      </c>
      <c r="H20" s="56">
        <f>E20/B20</f>
        <v>0.5503982939220975</v>
      </c>
      <c r="I20" s="57" t="s">
        <v>13</v>
      </c>
      <c r="J20" s="58"/>
      <c r="K20" s="187" t="s">
        <v>97</v>
      </c>
      <c r="M20" s="205">
        <f>F20-F18</f>
        <v>312</v>
      </c>
      <c r="N20" s="201">
        <f>M20/F18</f>
        <v>0.018753381018212417</v>
      </c>
      <c r="O20" s="205">
        <f>E20-E18</f>
        <v>745</v>
      </c>
      <c r="P20" s="201">
        <f>O20/E18</f>
        <v>0.09277708592777086</v>
      </c>
    </row>
    <row r="21" spans="1:16" s="129" customFormat="1" ht="36" customHeight="1" hidden="1" outlineLevel="1">
      <c r="A21" s="118"/>
      <c r="B21" s="119"/>
      <c r="C21" s="39"/>
      <c r="D21" s="40">
        <f>F21-E21</f>
        <v>-50</v>
      </c>
      <c r="E21" s="40">
        <v>220</v>
      </c>
      <c r="F21" s="120">
        <v>170</v>
      </c>
      <c r="G21" s="121"/>
      <c r="H21" s="41"/>
      <c r="I21" s="60" t="s">
        <v>80</v>
      </c>
      <c r="K21" s="61" t="s">
        <v>85</v>
      </c>
      <c r="M21" s="209"/>
      <c r="N21" s="203"/>
      <c r="O21" s="208"/>
      <c r="P21" s="203"/>
    </row>
    <row r="22" spans="1:16" s="129" customFormat="1" ht="36.75" customHeight="1" hidden="1" outlineLevel="1">
      <c r="A22" s="118"/>
      <c r="B22" s="119"/>
      <c r="C22" s="39"/>
      <c r="D22" s="40">
        <f aca="true" t="shared" si="5" ref="D22:D28">F22-E22</f>
        <v>0</v>
      </c>
      <c r="E22" s="40">
        <v>20</v>
      </c>
      <c r="F22" s="120">
        <v>20</v>
      </c>
      <c r="G22" s="121"/>
      <c r="H22" s="41"/>
      <c r="I22" s="60" t="s">
        <v>81</v>
      </c>
      <c r="K22" s="61" t="s">
        <v>85</v>
      </c>
      <c r="M22" s="209"/>
      <c r="N22" s="203"/>
      <c r="O22" s="208"/>
      <c r="P22" s="203"/>
    </row>
    <row r="23" spans="1:16" s="129" customFormat="1" ht="39.75" customHeight="1" hidden="1" outlineLevel="1">
      <c r="A23" s="118"/>
      <c r="B23" s="119"/>
      <c r="C23" s="39"/>
      <c r="D23" s="40">
        <f t="shared" si="5"/>
        <v>-25</v>
      </c>
      <c r="E23" s="40">
        <v>0</v>
      </c>
      <c r="F23" s="120">
        <v>-25</v>
      </c>
      <c r="G23" s="121"/>
      <c r="H23" s="41"/>
      <c r="I23" s="60" t="s">
        <v>82</v>
      </c>
      <c r="K23" s="61" t="s">
        <v>85</v>
      </c>
      <c r="M23" s="209"/>
      <c r="N23" s="203"/>
      <c r="O23" s="208"/>
      <c r="P23" s="203"/>
    </row>
    <row r="24" spans="1:16" s="129" customFormat="1" ht="39.75" customHeight="1" hidden="1" outlineLevel="1">
      <c r="A24" s="118"/>
      <c r="B24" s="119"/>
      <c r="C24" s="39"/>
      <c r="D24" s="40">
        <f t="shared" si="5"/>
        <v>-285</v>
      </c>
      <c r="E24" s="40">
        <v>899</v>
      </c>
      <c r="F24" s="120">
        <v>614</v>
      </c>
      <c r="G24" s="121"/>
      <c r="H24" s="41"/>
      <c r="I24" s="60" t="s">
        <v>86</v>
      </c>
      <c r="K24" s="61" t="s">
        <v>85</v>
      </c>
      <c r="M24" s="209"/>
      <c r="N24" s="203"/>
      <c r="O24" s="208"/>
      <c r="P24" s="203"/>
    </row>
    <row r="25" spans="1:16" s="129" customFormat="1" ht="39.75" customHeight="1" hidden="1" outlineLevel="1">
      <c r="A25" s="118"/>
      <c r="B25" s="119"/>
      <c r="C25" s="39"/>
      <c r="D25" s="40">
        <f t="shared" si="5"/>
        <v>-154</v>
      </c>
      <c r="E25" s="40">
        <v>266</v>
      </c>
      <c r="F25" s="120">
        <v>112</v>
      </c>
      <c r="G25" s="121"/>
      <c r="H25" s="41"/>
      <c r="I25" s="60" t="s">
        <v>83</v>
      </c>
      <c r="K25" s="61" t="s">
        <v>85</v>
      </c>
      <c r="M25" s="209"/>
      <c r="N25" s="203"/>
      <c r="O25" s="208"/>
      <c r="P25" s="203"/>
    </row>
    <row r="26" spans="1:16" s="1" customFormat="1" ht="27" customHeight="1" hidden="1" outlineLevel="1">
      <c r="A26" s="118"/>
      <c r="B26" s="119"/>
      <c r="C26" s="39"/>
      <c r="D26" s="40">
        <f t="shared" si="5"/>
        <v>0</v>
      </c>
      <c r="E26" s="40">
        <v>80</v>
      </c>
      <c r="F26" s="120">
        <v>80</v>
      </c>
      <c r="G26" s="121"/>
      <c r="H26" s="41"/>
      <c r="I26" s="60" t="s">
        <v>23</v>
      </c>
      <c r="K26" s="61" t="s">
        <v>85</v>
      </c>
      <c r="M26" s="209"/>
      <c r="N26" s="202"/>
      <c r="O26" s="206"/>
      <c r="P26" s="202"/>
    </row>
    <row r="27" spans="1:16" s="129" customFormat="1" ht="36" customHeight="1" hidden="1" outlineLevel="1">
      <c r="A27" s="118"/>
      <c r="B27" s="119"/>
      <c r="C27" s="39"/>
      <c r="D27" s="40">
        <f t="shared" si="5"/>
        <v>-91</v>
      </c>
      <c r="E27" s="40">
        <v>198</v>
      </c>
      <c r="F27" s="120">
        <v>107</v>
      </c>
      <c r="G27" s="121"/>
      <c r="H27" s="41"/>
      <c r="I27" s="60" t="s">
        <v>24</v>
      </c>
      <c r="K27" s="61" t="s">
        <v>85</v>
      </c>
      <c r="M27" s="209"/>
      <c r="N27" s="203"/>
      <c r="O27" s="208"/>
      <c r="P27" s="203"/>
    </row>
    <row r="28" spans="1:16" s="129" customFormat="1" ht="36" customHeight="1" hidden="1" outlineLevel="1">
      <c r="A28" s="118"/>
      <c r="B28" s="119"/>
      <c r="C28" s="39"/>
      <c r="D28" s="40">
        <f t="shared" si="5"/>
        <v>-380</v>
      </c>
      <c r="E28" s="40">
        <v>1294</v>
      </c>
      <c r="F28" s="120">
        <v>914</v>
      </c>
      <c r="G28" s="121"/>
      <c r="H28" s="41"/>
      <c r="I28" s="60" t="s">
        <v>87</v>
      </c>
      <c r="K28" s="61" t="s">
        <v>85</v>
      </c>
      <c r="M28" s="209"/>
      <c r="N28" s="203"/>
      <c r="O28" s="208"/>
      <c r="P28" s="203"/>
    </row>
    <row r="29" spans="1:16" s="1" customFormat="1" ht="93" customHeight="1" collapsed="1">
      <c r="A29" s="62" t="s">
        <v>25</v>
      </c>
      <c r="B29" s="63"/>
      <c r="C29" s="64"/>
      <c r="D29" s="65">
        <f>SUM(D21:D28)</f>
        <v>-985</v>
      </c>
      <c r="E29" s="65">
        <f>SUM(E21:E28)</f>
        <v>2977</v>
      </c>
      <c r="F29" s="66">
        <f>SUM(F21:F28)</f>
        <v>1992</v>
      </c>
      <c r="G29" s="67"/>
      <c r="H29" s="68"/>
      <c r="I29" s="69" t="s">
        <v>84</v>
      </c>
      <c r="K29" s="210"/>
      <c r="M29" s="209"/>
      <c r="N29" s="202"/>
      <c r="O29" s="206"/>
      <c r="P29" s="202"/>
    </row>
    <row r="30" spans="1:16" s="1" customFormat="1" ht="45.75" customHeight="1">
      <c r="A30" s="235" t="s">
        <v>114</v>
      </c>
      <c r="B30" s="236"/>
      <c r="C30" s="236"/>
      <c r="D30" s="236"/>
      <c r="E30" s="236"/>
      <c r="F30" s="236"/>
      <c r="G30" s="73"/>
      <c r="H30" s="74"/>
      <c r="I30" s="75"/>
      <c r="J30" s="76"/>
      <c r="M30" s="209"/>
      <c r="N30" s="202"/>
      <c r="O30" s="206"/>
      <c r="P30" s="202"/>
    </row>
    <row r="31" spans="1:16" s="129" customFormat="1" ht="63" customHeight="1">
      <c r="A31" s="152" t="s">
        <v>46</v>
      </c>
      <c r="B31" s="122">
        <v>15943</v>
      </c>
      <c r="C31" s="123">
        <v>128</v>
      </c>
      <c r="D31" s="124">
        <f>D29+D20</f>
        <v>7061</v>
      </c>
      <c r="E31" s="124">
        <f>E29+E20</f>
        <v>11752</v>
      </c>
      <c r="F31" s="125">
        <f>SUM(C31:E31)</f>
        <v>18941</v>
      </c>
      <c r="G31" s="126">
        <f>F31/B31</f>
        <v>1.188044909991846</v>
      </c>
      <c r="H31" s="127">
        <f>E31/B31</f>
        <v>0.7371260114156684</v>
      </c>
      <c r="I31" s="153" t="s">
        <v>27</v>
      </c>
      <c r="J31" s="128"/>
      <c r="M31" s="205">
        <f>F31-F20</f>
        <v>1992</v>
      </c>
      <c r="N31" s="201">
        <f>M31/F20</f>
        <v>0.11752905776151985</v>
      </c>
      <c r="O31" s="207">
        <f>E31-E20</f>
        <v>2977</v>
      </c>
      <c r="P31" s="201">
        <f>O31/E20</f>
        <v>0.33925925925925926</v>
      </c>
    </row>
    <row r="32" spans="1:16" s="129" customFormat="1" ht="61.5" customHeight="1">
      <c r="A32" s="152" t="s">
        <v>47</v>
      </c>
      <c r="B32" s="122">
        <v>17113.775</v>
      </c>
      <c r="C32" s="123">
        <v>128</v>
      </c>
      <c r="D32" s="124">
        <v>7061</v>
      </c>
      <c r="E32" s="124">
        <v>11752</v>
      </c>
      <c r="F32" s="125">
        <v>18941</v>
      </c>
      <c r="G32" s="126">
        <f>F32/B32</f>
        <v>1.1067692545916958</v>
      </c>
      <c r="H32" s="127">
        <f>E32/B32</f>
        <v>0.6866982883671194</v>
      </c>
      <c r="I32" s="130"/>
      <c r="J32" s="128"/>
      <c r="M32" s="209"/>
      <c r="N32" s="203"/>
      <c r="O32" s="208"/>
      <c r="P32" s="203"/>
    </row>
    <row r="33" spans="1:16" s="4" customFormat="1" ht="45" customHeight="1">
      <c r="A33" s="235" t="s">
        <v>76</v>
      </c>
      <c r="B33" s="236"/>
      <c r="C33" s="236"/>
      <c r="D33" s="236"/>
      <c r="E33" s="44"/>
      <c r="F33" s="45"/>
      <c r="G33" s="46"/>
      <c r="H33" s="47"/>
      <c r="I33" s="48"/>
      <c r="J33" s="49"/>
      <c r="M33" s="205"/>
      <c r="N33" s="199"/>
      <c r="O33" s="204"/>
      <c r="P33" s="199"/>
    </row>
    <row r="34" spans="1:16" s="1" customFormat="1" ht="57" customHeight="1">
      <c r="A34" s="62" t="s">
        <v>74</v>
      </c>
      <c r="B34" s="63"/>
      <c r="C34" s="64"/>
      <c r="D34" s="65">
        <f>F34-E34</f>
        <v>-199</v>
      </c>
      <c r="E34" s="65">
        <v>420</v>
      </c>
      <c r="F34" s="66">
        <v>221</v>
      </c>
      <c r="G34" s="67"/>
      <c r="H34" s="68"/>
      <c r="I34" s="69" t="s">
        <v>75</v>
      </c>
      <c r="K34" s="70" t="s">
        <v>30</v>
      </c>
      <c r="M34" s="209"/>
      <c r="N34" s="202"/>
      <c r="O34" s="206"/>
      <c r="P34" s="202"/>
    </row>
    <row r="35" spans="1:16" s="1" customFormat="1" ht="58.5" customHeight="1">
      <c r="A35" s="152" t="s">
        <v>26</v>
      </c>
      <c r="B35" s="122">
        <v>15943</v>
      </c>
      <c r="C35" s="123">
        <v>128</v>
      </c>
      <c r="D35" s="124">
        <f>D20+D29+D34</f>
        <v>6862</v>
      </c>
      <c r="E35" s="124">
        <f>E20+E29+E34</f>
        <v>12172</v>
      </c>
      <c r="F35" s="125">
        <f>SUM(C35:E35)</f>
        <v>19162</v>
      </c>
      <c r="G35" s="126">
        <f>F35/B35</f>
        <v>1.201906792949884</v>
      </c>
      <c r="H35" s="127">
        <f>E35/B35</f>
        <v>0.7634698613811705</v>
      </c>
      <c r="I35" s="153" t="s">
        <v>98</v>
      </c>
      <c r="M35" s="205">
        <f>F35-F20</f>
        <v>2213</v>
      </c>
      <c r="N35" s="201">
        <f>M35/F20</f>
        <v>0.13056817511357602</v>
      </c>
      <c r="O35" s="207">
        <f>E35-E20</f>
        <v>3397</v>
      </c>
      <c r="P35" s="201">
        <f>O35/E20</f>
        <v>0.3871225071225071</v>
      </c>
    </row>
    <row r="36" spans="1:16" s="1" customFormat="1" ht="55.5" customHeight="1">
      <c r="A36" s="152" t="s">
        <v>47</v>
      </c>
      <c r="B36" s="122">
        <v>17113.775</v>
      </c>
      <c r="C36" s="123">
        <v>128</v>
      </c>
      <c r="D36" s="124">
        <v>6862</v>
      </c>
      <c r="E36" s="124">
        <v>12172</v>
      </c>
      <c r="F36" s="125">
        <v>19162</v>
      </c>
      <c r="G36" s="126">
        <f>F36/B36</f>
        <v>1.1196828285985996</v>
      </c>
      <c r="H36" s="127">
        <f>E36/B36</f>
        <v>0.7112399222263935</v>
      </c>
      <c r="I36" s="130"/>
      <c r="M36" s="209"/>
      <c r="N36" s="202"/>
      <c r="O36" s="206"/>
      <c r="P36" s="202"/>
    </row>
    <row r="37" spans="1:16" s="4" customFormat="1" ht="54" customHeight="1" hidden="1" outlineLevel="1">
      <c r="A37" s="235" t="s">
        <v>99</v>
      </c>
      <c r="B37" s="236"/>
      <c r="C37" s="236"/>
      <c r="D37" s="236"/>
      <c r="E37" s="44"/>
      <c r="F37" s="45"/>
      <c r="G37" s="46"/>
      <c r="H37" s="47"/>
      <c r="I37" s="48"/>
      <c r="J37" s="49"/>
      <c r="M37" s="205"/>
      <c r="N37" s="199"/>
      <c r="O37" s="204"/>
      <c r="P37" s="199"/>
    </row>
    <row r="38" spans="1:16" s="1" customFormat="1" ht="67.5" customHeight="1" hidden="1" outlineLevel="1">
      <c r="A38" s="62" t="s">
        <v>91</v>
      </c>
      <c r="B38" s="63"/>
      <c r="C38" s="64"/>
      <c r="D38" s="65">
        <f>F38-E38</f>
        <v>0</v>
      </c>
      <c r="E38" s="65">
        <v>250</v>
      </c>
      <c r="F38" s="66">
        <v>250</v>
      </c>
      <c r="G38" s="67"/>
      <c r="H38" s="68"/>
      <c r="I38" s="69" t="s">
        <v>92</v>
      </c>
      <c r="K38" s="88"/>
      <c r="M38" s="209"/>
      <c r="N38" s="202"/>
      <c r="O38" s="206"/>
      <c r="P38" s="202"/>
    </row>
    <row r="39" spans="1:16" s="1" customFormat="1" ht="65.25" customHeight="1" hidden="1" outlineLevel="1">
      <c r="A39" s="152" t="s">
        <v>26</v>
      </c>
      <c r="B39" s="122">
        <v>15943</v>
      </c>
      <c r="C39" s="123">
        <v>128</v>
      </c>
      <c r="D39" s="124">
        <f>D36+D38</f>
        <v>6862</v>
      </c>
      <c r="E39" s="124">
        <f>E36+E38</f>
        <v>12422</v>
      </c>
      <c r="F39" s="125">
        <f>SUM(C39:E39)</f>
        <v>19412</v>
      </c>
      <c r="G39" s="126">
        <f>F39/B39</f>
        <v>1.2175876560245875</v>
      </c>
      <c r="H39" s="127">
        <f>E39/B39</f>
        <v>0.7791507244558741</v>
      </c>
      <c r="I39" s="153" t="s">
        <v>101</v>
      </c>
      <c r="K39" s="70" t="s">
        <v>100</v>
      </c>
      <c r="M39" s="209"/>
      <c r="N39" s="202"/>
      <c r="O39" s="206"/>
      <c r="P39" s="202"/>
    </row>
    <row r="40" spans="1:16" s="1" customFormat="1" ht="58.5" customHeight="1" hidden="1" outlineLevel="1">
      <c r="A40" s="152" t="s">
        <v>47</v>
      </c>
      <c r="B40" s="122">
        <v>17113.775</v>
      </c>
      <c r="C40" s="123">
        <v>128</v>
      </c>
      <c r="D40" s="124">
        <v>6862</v>
      </c>
      <c r="E40" s="124">
        <v>12422</v>
      </c>
      <c r="F40" s="125">
        <v>19412</v>
      </c>
      <c r="G40" s="126">
        <f>F40/B40</f>
        <v>1.1342909439910247</v>
      </c>
      <c r="H40" s="127">
        <f>E40/B40</f>
        <v>0.7258480376188187</v>
      </c>
      <c r="I40" s="153"/>
      <c r="K40" s="70" t="s">
        <v>100</v>
      </c>
      <c r="M40" s="209"/>
      <c r="N40" s="202"/>
      <c r="O40" s="206"/>
      <c r="P40" s="202"/>
    </row>
    <row r="41" spans="1:16" s="1" customFormat="1" ht="54" customHeight="1" hidden="1" outlineLevel="1">
      <c r="A41" s="235" t="s">
        <v>93</v>
      </c>
      <c r="B41" s="236"/>
      <c r="C41" s="236"/>
      <c r="D41" s="236"/>
      <c r="E41" s="44"/>
      <c r="F41" s="45"/>
      <c r="G41" s="46"/>
      <c r="H41" s="47"/>
      <c r="I41" s="48"/>
      <c r="J41" s="76"/>
      <c r="M41" s="209"/>
      <c r="N41" s="202"/>
      <c r="O41" s="206"/>
      <c r="P41" s="202"/>
    </row>
    <row r="42" spans="1:16" s="1" customFormat="1" ht="67.5" customHeight="1" hidden="1" outlineLevel="1">
      <c r="A42" s="197" t="s">
        <v>94</v>
      </c>
      <c r="B42" s="63"/>
      <c r="C42" s="64"/>
      <c r="D42" s="65">
        <f>F42-E42</f>
        <v>0</v>
      </c>
      <c r="E42" s="65">
        <v>-80</v>
      </c>
      <c r="F42" s="66">
        <v>-80</v>
      </c>
      <c r="G42" s="67"/>
      <c r="H42" s="68"/>
      <c r="I42" s="69" t="s">
        <v>102</v>
      </c>
      <c r="K42" s="88"/>
      <c r="M42" s="209"/>
      <c r="N42" s="202"/>
      <c r="O42" s="206"/>
      <c r="P42" s="202"/>
    </row>
    <row r="43" spans="1:16" s="1" customFormat="1" ht="65.25" customHeight="1" hidden="1" outlineLevel="1">
      <c r="A43" s="152" t="s">
        <v>26</v>
      </c>
      <c r="B43" s="122">
        <v>15943</v>
      </c>
      <c r="C43" s="123">
        <v>128</v>
      </c>
      <c r="D43" s="124">
        <f>D39+D42</f>
        <v>6862</v>
      </c>
      <c r="E43" s="124">
        <f>E39+E42</f>
        <v>12342</v>
      </c>
      <c r="F43" s="125">
        <f>SUM(C43:E43)</f>
        <v>19332</v>
      </c>
      <c r="G43" s="126">
        <f>F43/B43</f>
        <v>1.2125697798406825</v>
      </c>
      <c r="H43" s="127">
        <f>E43/B43</f>
        <v>0.7741328482719689</v>
      </c>
      <c r="I43" s="153" t="s">
        <v>103</v>
      </c>
      <c r="K43" s="70" t="s">
        <v>93</v>
      </c>
      <c r="M43" s="209"/>
      <c r="N43" s="202"/>
      <c r="O43" s="206"/>
      <c r="P43" s="202"/>
    </row>
    <row r="44" spans="1:16" s="1" customFormat="1" ht="58.5" customHeight="1" hidden="1" outlineLevel="1">
      <c r="A44" s="152" t="s">
        <v>47</v>
      </c>
      <c r="B44" s="122">
        <v>17113.775</v>
      </c>
      <c r="C44" s="123">
        <v>128</v>
      </c>
      <c r="D44" s="124">
        <v>6862</v>
      </c>
      <c r="E44" s="124">
        <v>12342</v>
      </c>
      <c r="F44" s="125">
        <v>19332</v>
      </c>
      <c r="G44" s="126">
        <f>F44/B44</f>
        <v>1.1296163470654486</v>
      </c>
      <c r="H44" s="127">
        <f>E44/B44</f>
        <v>0.7211734406932426</v>
      </c>
      <c r="I44" s="153"/>
      <c r="K44" s="70" t="s">
        <v>93</v>
      </c>
      <c r="M44" s="209"/>
      <c r="N44" s="202"/>
      <c r="O44" s="206"/>
      <c r="P44" s="202"/>
    </row>
    <row r="45" ht="13.5" customHeight="1" collapsed="1"/>
    <row r="46" spans="1:9" s="4" customFormat="1" ht="13.5" customHeight="1">
      <c r="A46" s="131" t="s">
        <v>48</v>
      </c>
      <c r="B46" s="1"/>
      <c r="C46" s="1"/>
      <c r="D46" s="1"/>
      <c r="E46" s="1"/>
      <c r="F46" s="1"/>
      <c r="G46" s="1"/>
      <c r="H46" s="1"/>
      <c r="I46" s="89"/>
    </row>
    <row r="47" spans="1:9" s="4" customFormat="1" ht="15" customHeight="1">
      <c r="A47" s="4" t="s">
        <v>49</v>
      </c>
      <c r="B47" s="1"/>
      <c r="C47" s="1"/>
      <c r="D47" s="1"/>
      <c r="E47" s="1"/>
      <c r="F47" s="1"/>
      <c r="G47" s="1"/>
      <c r="H47" s="1"/>
      <c r="I47" s="89"/>
    </row>
  </sheetData>
  <sheetProtection password="DA9F" sheet="1" objects="1" scenarios="1" selectLockedCells="1" selectUnlockedCells="1"/>
  <mergeCells count="12">
    <mergeCell ref="M4:N4"/>
    <mergeCell ref="M3:N3"/>
    <mergeCell ref="O3:P3"/>
    <mergeCell ref="O4:P4"/>
    <mergeCell ref="A30:F30"/>
    <mergeCell ref="A37:D37"/>
    <mergeCell ref="A41:D41"/>
    <mergeCell ref="A3:H3"/>
    <mergeCell ref="C4:F4"/>
    <mergeCell ref="A16:I16"/>
    <mergeCell ref="A19:D19"/>
    <mergeCell ref="A33:D33"/>
  </mergeCells>
  <printOptions/>
  <pageMargins left="0.9055118110236221" right="0.5905511811023623" top="0.9448818897637796" bottom="0.5905511811023623" header="0.5118110236220472" footer="0.5118110236220472"/>
  <pageSetup fitToHeight="1" fitToWidth="1" horizontalDpi="600" verticalDpi="600" orientation="portrait" paperSize="9" scale="69" r:id="rId1"/>
  <headerFooter alignWithMargins="0">
    <oddHeader>&amp;RAnlage 3 GRDrs 640/2014</oddHeader>
    <oddFooter>&amp;CSeite 2 von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.75" outlineLevelRow="1" outlineLevelCol="1"/>
  <cols>
    <col min="1" max="1" width="19.421875" style="1" customWidth="1"/>
    <col min="2" max="2" width="10.57421875" style="1" customWidth="1"/>
    <col min="3" max="3" width="7.28125" style="1" customWidth="1"/>
    <col min="4" max="4" width="9.140625" style="1" customWidth="1"/>
    <col min="5" max="5" width="8.57421875" style="1" customWidth="1"/>
    <col min="6" max="6" width="10.421875" style="1" customWidth="1"/>
    <col min="7" max="7" width="11.57421875" style="1" customWidth="1"/>
    <col min="8" max="8" width="11.7109375" style="1" customWidth="1"/>
    <col min="9" max="9" width="21.00390625" style="89" customWidth="1"/>
    <col min="10" max="10" width="3.57421875" style="0" customWidth="1"/>
    <col min="11" max="11" width="27.421875" style="0" hidden="1" customWidth="1" outlineLevel="1"/>
    <col min="12" max="12" width="15.421875" style="0" hidden="1" customWidth="1" outlineLevel="1"/>
    <col min="13" max="13" width="10.00390625" style="0" hidden="1" customWidth="1" outlineLevel="1"/>
    <col min="14" max="14" width="11.57421875" style="0" hidden="1" customWidth="1" outlineLevel="1"/>
    <col min="15" max="15" width="10.00390625" style="0" hidden="1" customWidth="1" outlineLevel="1"/>
    <col min="16" max="16" width="11.421875" style="0" hidden="1" customWidth="1" outlineLevel="1"/>
    <col min="17" max="17" width="9.8515625" style="0" hidden="1" customWidth="1" outlineLevel="1"/>
    <col min="18" max="18" width="11.421875" style="0" hidden="1" customWidth="1" outlineLevel="1"/>
    <col min="19" max="19" width="11.421875" style="0" customWidth="1" collapsed="1"/>
  </cols>
  <sheetData>
    <row r="1" spans="1:9" s="4" customFormat="1" ht="22.5" customHeight="1">
      <c r="A1" s="2" t="s">
        <v>32</v>
      </c>
      <c r="B1" s="3"/>
      <c r="C1" s="3"/>
      <c r="D1" s="3"/>
      <c r="F1" s="3"/>
      <c r="H1" s="5"/>
      <c r="I1" s="6"/>
    </row>
    <row r="2" spans="2:9" s="4" customFormat="1" ht="12.75" customHeight="1">
      <c r="B2" s="3"/>
      <c r="C2" s="3"/>
      <c r="D2" s="3"/>
      <c r="F2" s="3"/>
      <c r="H2" s="132"/>
      <c r="I2" s="132"/>
    </row>
    <row r="3" spans="1:18" s="4" customFormat="1" ht="27" customHeight="1">
      <c r="A3" s="133" t="s">
        <v>50</v>
      </c>
      <c r="B3" s="91"/>
      <c r="C3" s="134"/>
      <c r="D3" s="135"/>
      <c r="E3" s="134"/>
      <c r="F3" s="136"/>
      <c r="G3" s="134"/>
      <c r="H3" s="11"/>
      <c r="I3" s="8"/>
      <c r="M3" s="237" t="s">
        <v>105</v>
      </c>
      <c r="N3" s="237"/>
      <c r="O3" s="237" t="s">
        <v>106</v>
      </c>
      <c r="P3" s="237"/>
      <c r="Q3" s="237" t="s">
        <v>111</v>
      </c>
      <c r="R3" s="237"/>
    </row>
    <row r="4" spans="1:18" s="4" customFormat="1" ht="19.5" customHeight="1">
      <c r="A4" s="90"/>
      <c r="B4" s="91"/>
      <c r="C4" s="245" t="s">
        <v>3</v>
      </c>
      <c r="D4" s="246"/>
      <c r="E4" s="246"/>
      <c r="F4" s="247"/>
      <c r="G4" s="92"/>
      <c r="H4" s="93"/>
      <c r="I4" s="8"/>
      <c r="M4" s="237"/>
      <c r="N4" s="237"/>
      <c r="O4" s="237"/>
      <c r="P4" s="237"/>
      <c r="Q4" s="237"/>
      <c r="R4" s="237"/>
    </row>
    <row r="5" spans="1:18" s="4" customFormat="1" ht="60" customHeight="1">
      <c r="A5" s="12" t="s">
        <v>4</v>
      </c>
      <c r="B5" s="13" t="s">
        <v>5</v>
      </c>
      <c r="C5" s="13" t="s">
        <v>6</v>
      </c>
      <c r="D5" s="137" t="s">
        <v>51</v>
      </c>
      <c r="E5" s="13" t="s">
        <v>52</v>
      </c>
      <c r="F5" s="13" t="s">
        <v>53</v>
      </c>
      <c r="G5" s="13" t="s">
        <v>10</v>
      </c>
      <c r="H5" s="257" t="s">
        <v>12</v>
      </c>
      <c r="I5" s="257"/>
      <c r="M5" s="183" t="s">
        <v>77</v>
      </c>
      <c r="N5" s="211" t="s">
        <v>78</v>
      </c>
      <c r="O5" s="183" t="s">
        <v>77</v>
      </c>
      <c r="P5" s="183" t="s">
        <v>78</v>
      </c>
      <c r="Q5" s="183" t="s">
        <v>77</v>
      </c>
      <c r="R5" s="183" t="s">
        <v>78</v>
      </c>
    </row>
    <row r="6" spans="1:18" s="4" customFormat="1" ht="12.75" hidden="1" outlineLevel="1">
      <c r="A6" s="15">
        <v>36891</v>
      </c>
      <c r="B6" s="17">
        <v>29884</v>
      </c>
      <c r="C6" s="95"/>
      <c r="D6" s="7"/>
      <c r="E6" s="138">
        <v>2865</v>
      </c>
      <c r="F6" s="138">
        <v>2865</v>
      </c>
      <c r="G6" s="22">
        <v>0.0959</v>
      </c>
      <c r="H6" s="258"/>
      <c r="I6" s="259"/>
      <c r="M6" s="220"/>
      <c r="N6" s="220"/>
      <c r="O6" s="220"/>
      <c r="P6" s="220"/>
      <c r="Q6" s="220"/>
      <c r="R6" s="220"/>
    </row>
    <row r="7" spans="1:18" s="4" customFormat="1" ht="12.75" hidden="1" outlineLevel="1">
      <c r="A7" s="15">
        <v>37256</v>
      </c>
      <c r="B7" s="17">
        <v>30141</v>
      </c>
      <c r="C7" s="95"/>
      <c r="D7" s="7"/>
      <c r="E7" s="24">
        <v>3304</v>
      </c>
      <c r="F7" s="17">
        <v>3451</v>
      </c>
      <c r="G7" s="22">
        <v>0.114</v>
      </c>
      <c r="H7" s="260"/>
      <c r="I7" s="261"/>
      <c r="M7" s="220"/>
      <c r="N7" s="220"/>
      <c r="O7" s="223"/>
      <c r="P7" s="198"/>
      <c r="Q7" s="185"/>
      <c r="R7" s="198"/>
    </row>
    <row r="8" spans="1:18" s="4" customFormat="1" ht="12.75" hidden="1" outlineLevel="1">
      <c r="A8" s="15">
        <v>37621</v>
      </c>
      <c r="B8" s="17">
        <v>29882</v>
      </c>
      <c r="C8" s="95"/>
      <c r="D8" s="7"/>
      <c r="E8" s="24">
        <v>3537</v>
      </c>
      <c r="F8" s="17">
        <v>3701</v>
      </c>
      <c r="G8" s="22">
        <v>0.124</v>
      </c>
      <c r="H8" s="260"/>
      <c r="I8" s="261"/>
      <c r="M8" s="220"/>
      <c r="N8" s="220"/>
      <c r="O8" s="223">
        <f aca="true" t="shared" si="0" ref="O8:O16">E8-E7</f>
        <v>233</v>
      </c>
      <c r="P8" s="198">
        <f aca="true" t="shared" si="1" ref="P8:P16">O8/E7</f>
        <v>0.07052058111380145</v>
      </c>
      <c r="Q8" s="185">
        <f aca="true" t="shared" si="2" ref="Q8:Q16">F8-F7</f>
        <v>250</v>
      </c>
      <c r="R8" s="198">
        <f>Q8/F7</f>
        <v>0.07244277021153289</v>
      </c>
    </row>
    <row r="9" spans="1:18" s="4" customFormat="1" ht="24" hidden="1" outlineLevel="1">
      <c r="A9" s="15" t="s">
        <v>54</v>
      </c>
      <c r="B9" s="17">
        <v>27240</v>
      </c>
      <c r="C9" s="95"/>
      <c r="D9" s="7"/>
      <c r="E9" s="24">
        <v>3700</v>
      </c>
      <c r="F9" s="17">
        <v>3853</v>
      </c>
      <c r="G9" s="22">
        <v>0.141</v>
      </c>
      <c r="H9" s="260"/>
      <c r="I9" s="261"/>
      <c r="M9" s="220"/>
      <c r="N9" s="220"/>
      <c r="O9" s="223">
        <f t="shared" si="0"/>
        <v>163</v>
      </c>
      <c r="P9" s="198">
        <f t="shared" si="1"/>
        <v>0.04608425219112242</v>
      </c>
      <c r="Q9" s="185">
        <f t="shared" si="2"/>
        <v>152</v>
      </c>
      <c r="R9" s="198">
        <f aca="true" t="shared" si="3" ref="R9:R16">Q9/F8</f>
        <v>0.04106998108619292</v>
      </c>
    </row>
    <row r="10" spans="1:18" s="4" customFormat="1" ht="24" hidden="1" outlineLevel="1">
      <c r="A10" s="95" t="s">
        <v>55</v>
      </c>
      <c r="B10" s="25">
        <v>27286</v>
      </c>
      <c r="C10" s="23">
        <v>250</v>
      </c>
      <c r="D10" s="7"/>
      <c r="E10" s="23">
        <v>3770</v>
      </c>
      <c r="F10" s="24">
        <f aca="true" t="shared" si="4" ref="F10:F15">SUM(C10:E10)</f>
        <v>4020</v>
      </c>
      <c r="G10" s="26">
        <f aca="true" t="shared" si="5" ref="G10:G15">F10/B10</f>
        <v>0.14732830022722276</v>
      </c>
      <c r="H10" s="260"/>
      <c r="I10" s="261"/>
      <c r="M10" s="220"/>
      <c r="N10" s="220"/>
      <c r="O10" s="223">
        <f t="shared" si="0"/>
        <v>70</v>
      </c>
      <c r="P10" s="198">
        <f t="shared" si="1"/>
        <v>0.01891891891891892</v>
      </c>
      <c r="Q10" s="185">
        <f t="shared" si="2"/>
        <v>167</v>
      </c>
      <c r="R10" s="198">
        <f t="shared" si="3"/>
        <v>0.043342849727485075</v>
      </c>
    </row>
    <row r="11" spans="1:18" s="4" customFormat="1" ht="33" customHeight="1" collapsed="1">
      <c r="A11" s="139" t="s">
        <v>56</v>
      </c>
      <c r="B11" s="25">
        <v>27490</v>
      </c>
      <c r="C11" s="23">
        <v>201</v>
      </c>
      <c r="D11" s="7"/>
      <c r="E11" s="23">
        <v>3873</v>
      </c>
      <c r="F11" s="23">
        <f t="shared" si="4"/>
        <v>4074</v>
      </c>
      <c r="G11" s="26">
        <f t="shared" si="5"/>
        <v>0.14819934521644235</v>
      </c>
      <c r="H11" s="260"/>
      <c r="I11" s="261"/>
      <c r="M11" s="220"/>
      <c r="N11" s="220"/>
      <c r="O11" s="223">
        <f t="shared" si="0"/>
        <v>103</v>
      </c>
      <c r="P11" s="198">
        <f t="shared" si="1"/>
        <v>0.027320954907161802</v>
      </c>
      <c r="Q11" s="185">
        <f t="shared" si="2"/>
        <v>54</v>
      </c>
      <c r="R11" s="198">
        <f t="shared" si="3"/>
        <v>0.013432835820895522</v>
      </c>
    </row>
    <row r="12" spans="1:18" s="4" customFormat="1" ht="24.75" customHeight="1">
      <c r="A12" s="139" t="s">
        <v>57</v>
      </c>
      <c r="B12" s="140">
        <v>27787.333333333332</v>
      </c>
      <c r="C12" s="102">
        <v>113</v>
      </c>
      <c r="D12" s="7"/>
      <c r="E12" s="139">
        <v>4432</v>
      </c>
      <c r="F12" s="141">
        <f t="shared" si="4"/>
        <v>4545</v>
      </c>
      <c r="G12" s="108">
        <f t="shared" si="5"/>
        <v>0.16356373407547803</v>
      </c>
      <c r="H12" s="262"/>
      <c r="I12" s="263"/>
      <c r="M12" s="220"/>
      <c r="N12" s="220"/>
      <c r="O12" s="223">
        <f t="shared" si="0"/>
        <v>559</v>
      </c>
      <c r="P12" s="198">
        <f t="shared" si="1"/>
        <v>0.14433255873999484</v>
      </c>
      <c r="Q12" s="185">
        <f t="shared" si="2"/>
        <v>471</v>
      </c>
      <c r="R12" s="198">
        <f t="shared" si="3"/>
        <v>0.11561119293078057</v>
      </c>
    </row>
    <row r="13" spans="1:18" s="143" customFormat="1" ht="36.75" customHeight="1">
      <c r="A13" s="95" t="s">
        <v>58</v>
      </c>
      <c r="B13" s="25">
        <v>28120</v>
      </c>
      <c r="C13" s="23">
        <v>130</v>
      </c>
      <c r="D13" s="17">
        <v>1224</v>
      </c>
      <c r="E13" s="23">
        <v>3470</v>
      </c>
      <c r="F13" s="17">
        <f t="shared" si="4"/>
        <v>4824</v>
      </c>
      <c r="G13" s="142">
        <f t="shared" si="5"/>
        <v>0.17155049786628734</v>
      </c>
      <c r="H13" s="264" t="s">
        <v>117</v>
      </c>
      <c r="I13" s="264"/>
      <c r="M13" s="221"/>
      <c r="N13" s="221"/>
      <c r="O13" s="223">
        <f t="shared" si="0"/>
        <v>-962</v>
      </c>
      <c r="P13" s="198">
        <f t="shared" si="1"/>
        <v>-0.217057761732852</v>
      </c>
      <c r="Q13" s="185">
        <f t="shared" si="2"/>
        <v>279</v>
      </c>
      <c r="R13" s="198">
        <f t="shared" si="3"/>
        <v>0.061386138613861385</v>
      </c>
    </row>
    <row r="14" spans="1:18" s="4" customFormat="1" ht="24">
      <c r="A14" s="37" t="s">
        <v>59</v>
      </c>
      <c r="B14" s="38">
        <v>27744</v>
      </c>
      <c r="C14" s="39">
        <v>109</v>
      </c>
      <c r="D14" s="40">
        <v>1320</v>
      </c>
      <c r="E14" s="40">
        <v>3408</v>
      </c>
      <c r="F14" s="40">
        <f t="shared" si="4"/>
        <v>4837</v>
      </c>
      <c r="G14" s="41">
        <f t="shared" si="5"/>
        <v>0.17434400230680508</v>
      </c>
      <c r="H14" s="267" t="s">
        <v>13</v>
      </c>
      <c r="I14" s="268"/>
      <c r="J14" s="42"/>
      <c r="M14" s="223">
        <f>D14-D13</f>
        <v>96</v>
      </c>
      <c r="N14" s="198">
        <f>M14/D13</f>
        <v>0.0784313725490196</v>
      </c>
      <c r="O14" s="223">
        <f t="shared" si="0"/>
        <v>-62</v>
      </c>
      <c r="P14" s="198">
        <f t="shared" si="1"/>
        <v>-0.017867435158501442</v>
      </c>
      <c r="Q14" s="185">
        <f t="shared" si="2"/>
        <v>13</v>
      </c>
      <c r="R14" s="198">
        <f t="shared" si="3"/>
        <v>0.00269485903814262</v>
      </c>
    </row>
    <row r="15" spans="1:18" s="4" customFormat="1" ht="34.5" customHeight="1">
      <c r="A15" s="37" t="s">
        <v>60</v>
      </c>
      <c r="B15" s="38">
        <v>27406</v>
      </c>
      <c r="C15" s="39">
        <v>140</v>
      </c>
      <c r="D15" s="40">
        <v>1458</v>
      </c>
      <c r="E15" s="40">
        <v>3524</v>
      </c>
      <c r="F15" s="40">
        <f t="shared" si="4"/>
        <v>5122</v>
      </c>
      <c r="G15" s="41">
        <f t="shared" si="5"/>
        <v>0.18689338101145733</v>
      </c>
      <c r="H15" s="255" t="s">
        <v>13</v>
      </c>
      <c r="I15" s="255"/>
      <c r="J15" s="43"/>
      <c r="M15" s="223">
        <f>D15-D14</f>
        <v>138</v>
      </c>
      <c r="N15" s="198">
        <f>M15/D14</f>
        <v>0.10454545454545454</v>
      </c>
      <c r="O15" s="223">
        <f t="shared" si="0"/>
        <v>116</v>
      </c>
      <c r="P15" s="198">
        <f t="shared" si="1"/>
        <v>0.03403755868544601</v>
      </c>
      <c r="Q15" s="185">
        <f t="shared" si="2"/>
        <v>285</v>
      </c>
      <c r="R15" s="198">
        <f t="shared" si="3"/>
        <v>0.05892081868927021</v>
      </c>
    </row>
    <row r="16" spans="1:18" s="4" customFormat="1" ht="32.25" customHeight="1">
      <c r="A16" s="37" t="s">
        <v>69</v>
      </c>
      <c r="B16" s="38">
        <v>27076</v>
      </c>
      <c r="C16" s="39">
        <v>93</v>
      </c>
      <c r="D16" s="40">
        <v>1582</v>
      </c>
      <c r="E16" s="40">
        <v>3588</v>
      </c>
      <c r="F16" s="40">
        <f>SUM(C16:E16)</f>
        <v>5263</v>
      </c>
      <c r="G16" s="41">
        <f>F16/B16</f>
        <v>0.19437878564041955</v>
      </c>
      <c r="H16" s="255" t="s">
        <v>13</v>
      </c>
      <c r="I16" s="255"/>
      <c r="J16" s="43"/>
      <c r="M16" s="223">
        <f>D16-D15</f>
        <v>124</v>
      </c>
      <c r="N16" s="198">
        <f>M16/D15</f>
        <v>0.0850480109739369</v>
      </c>
      <c r="O16" s="223">
        <f t="shared" si="0"/>
        <v>64</v>
      </c>
      <c r="P16" s="198">
        <f t="shared" si="1"/>
        <v>0.018161180476730987</v>
      </c>
      <c r="Q16" s="185">
        <f t="shared" si="2"/>
        <v>141</v>
      </c>
      <c r="R16" s="198">
        <f t="shared" si="3"/>
        <v>0.02752830925419758</v>
      </c>
    </row>
    <row r="17" spans="1:18" s="4" customFormat="1" ht="34.5" customHeight="1">
      <c r="A17" s="269" t="s">
        <v>14</v>
      </c>
      <c r="B17" s="270"/>
      <c r="C17" s="270"/>
      <c r="D17" s="270"/>
      <c r="E17" s="270"/>
      <c r="F17" s="270"/>
      <c r="G17" s="270"/>
      <c r="H17" s="270"/>
      <c r="I17" s="271"/>
      <c r="M17" s="220"/>
      <c r="N17" s="220"/>
      <c r="O17" s="220"/>
      <c r="P17" s="220"/>
      <c r="Q17" s="225"/>
      <c r="R17" s="220"/>
    </row>
    <row r="18" spans="1:18" s="4" customFormat="1" ht="27.75" customHeight="1">
      <c r="A18" s="37" t="s">
        <v>44</v>
      </c>
      <c r="B18" s="38">
        <v>26948</v>
      </c>
      <c r="C18" s="39">
        <v>70</v>
      </c>
      <c r="D18" s="40">
        <v>1664</v>
      </c>
      <c r="E18" s="40">
        <v>3552</v>
      </c>
      <c r="F18" s="40">
        <v>5286</v>
      </c>
      <c r="G18" s="41">
        <v>0.19615555885408936</v>
      </c>
      <c r="H18" s="255" t="s">
        <v>13</v>
      </c>
      <c r="I18" s="255"/>
      <c r="J18" s="43"/>
      <c r="M18" s="223">
        <f>D18-D16</f>
        <v>82</v>
      </c>
      <c r="N18" s="198">
        <f>M18/D16</f>
        <v>0.051833122629582805</v>
      </c>
      <c r="O18" s="223">
        <f>E18-E16</f>
        <v>-36</v>
      </c>
      <c r="P18" s="198">
        <f>O18/E16</f>
        <v>-0.010033444816053512</v>
      </c>
      <c r="Q18" s="185">
        <f>F18-F16</f>
        <v>23</v>
      </c>
      <c r="R18" s="198">
        <f>Q18/F16</f>
        <v>0.004370131103933118</v>
      </c>
    </row>
    <row r="19" spans="1:18" s="1" customFormat="1" ht="28.5" customHeight="1">
      <c r="A19" s="37" t="s">
        <v>45</v>
      </c>
      <c r="B19" s="38">
        <v>27037</v>
      </c>
      <c r="C19" s="39">
        <v>74</v>
      </c>
      <c r="D19" s="40">
        <v>1678</v>
      </c>
      <c r="E19" s="40">
        <v>3530</v>
      </c>
      <c r="F19" s="40">
        <v>5282</v>
      </c>
      <c r="G19" s="41">
        <v>0.195</v>
      </c>
      <c r="H19" s="255" t="s">
        <v>13</v>
      </c>
      <c r="I19" s="255"/>
      <c r="J19" s="178"/>
      <c r="K19" s="233" t="s">
        <v>61</v>
      </c>
      <c r="L19" s="234" t="s">
        <v>107</v>
      </c>
      <c r="M19" s="223">
        <f>D19-D18</f>
        <v>14</v>
      </c>
      <c r="N19" s="198">
        <f>M19/D18</f>
        <v>0.008413461538461538</v>
      </c>
      <c r="O19" s="224">
        <f>E19-E18</f>
        <v>-22</v>
      </c>
      <c r="P19" s="198">
        <f>O19/E18</f>
        <v>-0.006193693693693694</v>
      </c>
      <c r="Q19" s="185">
        <f>F19-F18</f>
        <v>-4</v>
      </c>
      <c r="R19" s="198">
        <f>Q19/F18</f>
        <v>-0.0007567158531971245</v>
      </c>
    </row>
    <row r="20" spans="1:18" s="1" customFormat="1" ht="27" customHeight="1">
      <c r="A20" s="235" t="s">
        <v>15</v>
      </c>
      <c r="B20" s="236"/>
      <c r="C20" s="236"/>
      <c r="D20" s="236"/>
      <c r="E20" s="71"/>
      <c r="F20" s="72"/>
      <c r="G20" s="73"/>
      <c r="H20" s="74"/>
      <c r="I20" s="75"/>
      <c r="J20" s="76"/>
      <c r="M20" s="222"/>
      <c r="N20" s="222"/>
      <c r="O20" s="222"/>
      <c r="P20" s="222"/>
      <c r="Q20" s="226"/>
      <c r="R20" s="222"/>
    </row>
    <row r="21" spans="1:18" s="4" customFormat="1" ht="42" customHeight="1">
      <c r="A21" s="50" t="s">
        <v>96</v>
      </c>
      <c r="B21" s="114">
        <v>27363</v>
      </c>
      <c r="C21" s="115">
        <v>66</v>
      </c>
      <c r="D21" s="116">
        <v>1408</v>
      </c>
      <c r="E21" s="116">
        <v>3368</v>
      </c>
      <c r="F21" s="54">
        <f>SUM(C21:E21)</f>
        <v>4842</v>
      </c>
      <c r="G21" s="117">
        <f>F21/B21</f>
        <v>0.17695428132880167</v>
      </c>
      <c r="H21" s="256" t="s">
        <v>13</v>
      </c>
      <c r="I21" s="256"/>
      <c r="J21" s="58"/>
      <c r="K21" s="6" t="s">
        <v>61</v>
      </c>
      <c r="M21" s="223">
        <f>D21-D19</f>
        <v>-270</v>
      </c>
      <c r="N21" s="198">
        <f>M21/D19</f>
        <v>-0.16090584028605484</v>
      </c>
      <c r="O21" s="223">
        <f>E21-E19</f>
        <v>-162</v>
      </c>
      <c r="P21" s="198">
        <f>O21/E19</f>
        <v>-0.04589235127478754</v>
      </c>
      <c r="Q21" s="185">
        <f>F21-F19</f>
        <v>-440</v>
      </c>
      <c r="R21" s="198">
        <f>Q21/F19</f>
        <v>-0.08330177962892843</v>
      </c>
    </row>
    <row r="22" spans="1:18" s="1" customFormat="1" ht="42" customHeight="1" hidden="1" outlineLevel="1">
      <c r="A22" s="118"/>
      <c r="B22" s="119"/>
      <c r="C22" s="39"/>
      <c r="D22" s="40"/>
      <c r="E22" s="40"/>
      <c r="F22" s="120">
        <v>0</v>
      </c>
      <c r="G22" s="121"/>
      <c r="H22" s="253" t="s">
        <v>18</v>
      </c>
      <c r="I22" s="254"/>
      <c r="J22" s="149"/>
      <c r="K22" s="61" t="s">
        <v>85</v>
      </c>
      <c r="L22" s="78"/>
      <c r="M22" s="222"/>
      <c r="N22" s="222"/>
      <c r="O22" s="222"/>
      <c r="P22" s="222"/>
      <c r="Q22" s="222"/>
      <c r="R22" s="222"/>
    </row>
    <row r="23" spans="1:18" s="1" customFormat="1" ht="35.25" customHeight="1" hidden="1" outlineLevel="1">
      <c r="A23" s="118"/>
      <c r="B23" s="119"/>
      <c r="C23" s="39"/>
      <c r="D23" s="40"/>
      <c r="E23" s="40"/>
      <c r="F23" s="120">
        <v>-20</v>
      </c>
      <c r="G23" s="121"/>
      <c r="H23" s="253" t="s">
        <v>19</v>
      </c>
      <c r="I23" s="254"/>
      <c r="J23" s="42"/>
      <c r="K23" s="61" t="s">
        <v>85</v>
      </c>
      <c r="L23" s="78"/>
      <c r="M23" s="222"/>
      <c r="N23" s="222"/>
      <c r="O23" s="222"/>
      <c r="P23" s="222"/>
      <c r="Q23" s="222"/>
      <c r="R23" s="222"/>
    </row>
    <row r="24" spans="1:18" s="1" customFormat="1" ht="34.5" customHeight="1" hidden="1" outlineLevel="1">
      <c r="A24" s="118"/>
      <c r="B24" s="119"/>
      <c r="C24" s="39"/>
      <c r="D24" s="40"/>
      <c r="E24" s="40"/>
      <c r="F24" s="120">
        <v>0</v>
      </c>
      <c r="G24" s="121"/>
      <c r="H24" s="253" t="s">
        <v>20</v>
      </c>
      <c r="I24" s="254"/>
      <c r="J24" s="42"/>
      <c r="K24" s="61" t="s">
        <v>85</v>
      </c>
      <c r="L24" s="78"/>
      <c r="M24" s="222"/>
      <c r="N24" s="222"/>
      <c r="O24" s="222"/>
      <c r="P24" s="222"/>
      <c r="Q24" s="222"/>
      <c r="R24" s="222"/>
    </row>
    <row r="25" spans="1:18" s="1" customFormat="1" ht="47.25" customHeight="1" hidden="1" outlineLevel="1">
      <c r="A25" s="118"/>
      <c r="B25" s="119"/>
      <c r="C25" s="39"/>
      <c r="D25" s="40"/>
      <c r="E25" s="40"/>
      <c r="F25" s="120">
        <v>26</v>
      </c>
      <c r="G25" s="121"/>
      <c r="H25" s="253" t="s">
        <v>21</v>
      </c>
      <c r="I25" s="254"/>
      <c r="J25" s="42"/>
      <c r="K25" s="61" t="s">
        <v>85</v>
      </c>
      <c r="L25" s="78"/>
      <c r="M25" s="222"/>
      <c r="N25" s="222"/>
      <c r="O25" s="222"/>
      <c r="P25" s="222"/>
      <c r="Q25" s="222"/>
      <c r="R25" s="222"/>
    </row>
    <row r="26" spans="1:18" s="1" customFormat="1" ht="43.5" customHeight="1" hidden="1" outlineLevel="1">
      <c r="A26" s="118"/>
      <c r="B26" s="119"/>
      <c r="C26" s="39"/>
      <c r="D26" s="40"/>
      <c r="E26" s="40"/>
      <c r="F26" s="120">
        <v>-30</v>
      </c>
      <c r="G26" s="121"/>
      <c r="H26" s="253" t="s">
        <v>22</v>
      </c>
      <c r="I26" s="254"/>
      <c r="J26" s="212"/>
      <c r="K26" s="61" t="s">
        <v>85</v>
      </c>
      <c r="L26" s="78"/>
      <c r="M26" s="222"/>
      <c r="N26" s="222"/>
      <c r="O26" s="222"/>
      <c r="P26" s="222"/>
      <c r="Q26" s="222"/>
      <c r="R26" s="222"/>
    </row>
    <row r="27" spans="1:18" s="1" customFormat="1" ht="43.5" customHeight="1" hidden="1" outlineLevel="1">
      <c r="A27" s="118"/>
      <c r="B27" s="119"/>
      <c r="C27" s="39"/>
      <c r="D27" s="40"/>
      <c r="E27" s="40"/>
      <c r="F27" s="120">
        <v>0</v>
      </c>
      <c r="G27" s="121"/>
      <c r="H27" s="253" t="s">
        <v>23</v>
      </c>
      <c r="I27" s="254"/>
      <c r="J27" s="212"/>
      <c r="K27" s="61" t="s">
        <v>85</v>
      </c>
      <c r="L27" s="78"/>
      <c r="M27" s="222"/>
      <c r="N27" s="222"/>
      <c r="O27" s="222"/>
      <c r="P27" s="222"/>
      <c r="Q27" s="222"/>
      <c r="R27" s="222"/>
    </row>
    <row r="28" spans="1:18" s="1" customFormat="1" ht="43.5" customHeight="1" hidden="1" outlineLevel="1">
      <c r="A28" s="118"/>
      <c r="B28" s="119"/>
      <c r="C28" s="39"/>
      <c r="D28" s="40"/>
      <c r="E28" s="40"/>
      <c r="F28" s="120">
        <v>14</v>
      </c>
      <c r="G28" s="121"/>
      <c r="H28" s="253" t="s">
        <v>24</v>
      </c>
      <c r="I28" s="254"/>
      <c r="J28" s="212"/>
      <c r="K28" s="61" t="s">
        <v>85</v>
      </c>
      <c r="L28" s="78"/>
      <c r="M28" s="222"/>
      <c r="N28" s="222"/>
      <c r="O28" s="222"/>
      <c r="P28" s="222"/>
      <c r="Q28" s="222"/>
      <c r="R28" s="222"/>
    </row>
    <row r="29" spans="1:18" s="1" customFormat="1" ht="43.5" customHeight="1" hidden="1" outlineLevel="1">
      <c r="A29" s="144"/>
      <c r="B29" s="145"/>
      <c r="C29" s="146"/>
      <c r="D29" s="147"/>
      <c r="E29" s="147"/>
      <c r="F29" s="213">
        <v>-325</v>
      </c>
      <c r="G29" s="148"/>
      <c r="H29" s="253" t="s">
        <v>87</v>
      </c>
      <c r="I29" s="254"/>
      <c r="J29" s="150"/>
      <c r="K29" s="61" t="s">
        <v>85</v>
      </c>
      <c r="L29" s="78"/>
      <c r="M29" s="222"/>
      <c r="N29" s="222"/>
      <c r="O29" s="222"/>
      <c r="P29" s="222"/>
      <c r="Q29" s="222"/>
      <c r="R29" s="222"/>
    </row>
    <row r="30" spans="1:18" s="1" customFormat="1" ht="91.5" customHeight="1" collapsed="1">
      <c r="A30" s="62" t="s">
        <v>25</v>
      </c>
      <c r="B30" s="63"/>
      <c r="C30" s="64"/>
      <c r="D30" s="65"/>
      <c r="E30" s="65"/>
      <c r="F30" s="66">
        <f>SUM(F22:F29)</f>
        <v>-335</v>
      </c>
      <c r="G30" s="67"/>
      <c r="H30" s="251" t="s">
        <v>108</v>
      </c>
      <c r="I30" s="252"/>
      <c r="K30" s="61" t="s">
        <v>85</v>
      </c>
      <c r="M30" s="222"/>
      <c r="N30" s="222"/>
      <c r="O30" s="222"/>
      <c r="P30" s="222"/>
      <c r="Q30" s="225"/>
      <c r="R30" s="222"/>
    </row>
    <row r="31" spans="1:18" s="1" customFormat="1" ht="42" customHeight="1">
      <c r="A31" s="235" t="s">
        <v>28</v>
      </c>
      <c r="B31" s="236"/>
      <c r="C31" s="236"/>
      <c r="D31" s="236"/>
      <c r="E31" s="236"/>
      <c r="F31" s="45"/>
      <c r="G31" s="46"/>
      <c r="H31" s="47"/>
      <c r="I31" s="48"/>
      <c r="J31" s="76"/>
      <c r="M31" s="222"/>
      <c r="N31" s="222"/>
      <c r="O31" s="222"/>
      <c r="P31" s="222"/>
      <c r="Q31" s="225"/>
      <c r="R31" s="222"/>
    </row>
    <row r="32" spans="1:18" s="1" customFormat="1" ht="57" customHeight="1">
      <c r="A32" s="152" t="s">
        <v>26</v>
      </c>
      <c r="B32" s="122">
        <v>27363</v>
      </c>
      <c r="C32" s="151">
        <v>66</v>
      </c>
      <c r="D32" s="125"/>
      <c r="E32" s="125"/>
      <c r="F32" s="125">
        <f>F21+F30+C32</f>
        <v>4573</v>
      </c>
      <c r="G32" s="126">
        <f>F32/B32</f>
        <v>0.16712348792164602</v>
      </c>
      <c r="H32" s="250" t="s">
        <v>62</v>
      </c>
      <c r="I32" s="250"/>
      <c r="M32" s="222"/>
      <c r="N32" s="222"/>
      <c r="O32" s="222"/>
      <c r="P32" s="222"/>
      <c r="Q32" s="185">
        <f>F32-F21</f>
        <v>-269</v>
      </c>
      <c r="R32" s="198">
        <f>Q32/F21</f>
        <v>-0.05555555555555555</v>
      </c>
    </row>
    <row r="33" spans="1:18" s="1" customFormat="1" ht="39" customHeight="1">
      <c r="A33" s="235" t="s">
        <v>109</v>
      </c>
      <c r="B33" s="236"/>
      <c r="C33" s="236"/>
      <c r="D33" s="236"/>
      <c r="E33" s="71"/>
      <c r="F33" s="72"/>
      <c r="G33" s="73"/>
      <c r="H33" s="74"/>
      <c r="I33" s="75"/>
      <c r="J33" s="76"/>
      <c r="M33" s="222"/>
      <c r="N33" s="222"/>
      <c r="O33" s="222"/>
      <c r="P33" s="222"/>
      <c r="Q33" s="225"/>
      <c r="R33" s="222"/>
    </row>
    <row r="34" spans="1:18" s="1" customFormat="1" ht="52.5" customHeight="1" collapsed="1">
      <c r="A34" s="62" t="s">
        <v>110</v>
      </c>
      <c r="B34" s="165"/>
      <c r="C34" s="166"/>
      <c r="D34" s="167"/>
      <c r="E34" s="167"/>
      <c r="F34" s="66">
        <v>-157</v>
      </c>
      <c r="G34" s="168"/>
      <c r="H34" s="251" t="s">
        <v>75</v>
      </c>
      <c r="I34" s="252"/>
      <c r="K34" s="210"/>
      <c r="M34" s="222"/>
      <c r="N34" s="222"/>
      <c r="O34" s="222"/>
      <c r="P34" s="222"/>
      <c r="Q34" s="225"/>
      <c r="R34" s="222"/>
    </row>
    <row r="35" spans="1:18" s="1" customFormat="1" ht="57" customHeight="1">
      <c r="A35" s="152" t="s">
        <v>26</v>
      </c>
      <c r="B35" s="122">
        <v>27363</v>
      </c>
      <c r="C35" s="151">
        <v>66</v>
      </c>
      <c r="D35" s="125"/>
      <c r="E35" s="125"/>
      <c r="F35" s="125">
        <f>F21+F30+F34+C35</f>
        <v>4416</v>
      </c>
      <c r="G35" s="126">
        <f>F35/B35</f>
        <v>0.16138581295910537</v>
      </c>
      <c r="H35" s="250" t="s">
        <v>62</v>
      </c>
      <c r="I35" s="250"/>
      <c r="M35" s="222"/>
      <c r="N35" s="222"/>
      <c r="O35" s="222"/>
      <c r="P35" s="222"/>
      <c r="Q35" s="185">
        <f>F35-F21</f>
        <v>-426</v>
      </c>
      <c r="R35" s="198">
        <f>Q35/F21</f>
        <v>-0.08798017348203221</v>
      </c>
    </row>
    <row r="36" spans="1:18" s="1" customFormat="1" ht="27" customHeight="1">
      <c r="A36" s="235" t="s">
        <v>63</v>
      </c>
      <c r="B36" s="236"/>
      <c r="C36" s="236"/>
      <c r="D36" s="236"/>
      <c r="E36" s="71"/>
      <c r="F36" s="72"/>
      <c r="G36" s="73"/>
      <c r="H36" s="74"/>
      <c r="I36" s="75"/>
      <c r="J36" s="76"/>
      <c r="M36" s="222"/>
      <c r="N36" s="222"/>
      <c r="O36" s="222"/>
      <c r="P36" s="222"/>
      <c r="Q36" s="222"/>
      <c r="R36" s="222"/>
    </row>
    <row r="37" spans="1:18" s="1" customFormat="1" ht="43.5" customHeight="1" hidden="1" outlineLevel="1">
      <c r="A37" s="214" t="s">
        <v>64</v>
      </c>
      <c r="B37" s="215"/>
      <c r="C37" s="216"/>
      <c r="D37" s="217"/>
      <c r="E37" s="217"/>
      <c r="F37" s="218">
        <v>660</v>
      </c>
      <c r="G37" s="219"/>
      <c r="H37" s="248" t="s">
        <v>65</v>
      </c>
      <c r="I37" s="249"/>
      <c r="K37" s="187" t="s">
        <v>66</v>
      </c>
      <c r="L37" s="70"/>
      <c r="M37" s="222"/>
      <c r="N37" s="222"/>
      <c r="O37" s="222"/>
      <c r="P37" s="222"/>
      <c r="Q37" s="222"/>
      <c r="R37" s="222"/>
    </row>
    <row r="38" spans="1:18" s="1" customFormat="1" ht="43.5" customHeight="1" hidden="1" outlineLevel="1">
      <c r="A38" s="214" t="s">
        <v>67</v>
      </c>
      <c r="B38" s="215"/>
      <c r="C38" s="216"/>
      <c r="D38" s="217"/>
      <c r="E38" s="217"/>
      <c r="F38" s="218">
        <v>4000</v>
      </c>
      <c r="G38" s="219"/>
      <c r="H38" s="248" t="s">
        <v>65</v>
      </c>
      <c r="I38" s="249"/>
      <c r="M38" s="222"/>
      <c r="N38" s="222"/>
      <c r="O38" s="222"/>
      <c r="P38" s="222"/>
      <c r="Q38" s="222"/>
      <c r="R38" s="222"/>
    </row>
    <row r="39" spans="1:18" s="1" customFormat="1" ht="58.5" customHeight="1" collapsed="1">
      <c r="A39" s="232" t="s">
        <v>115</v>
      </c>
      <c r="B39" s="228"/>
      <c r="C39" s="229"/>
      <c r="D39" s="230"/>
      <c r="E39" s="230"/>
      <c r="F39" s="54">
        <v>2700</v>
      </c>
      <c r="G39" s="231"/>
      <c r="H39" s="265" t="s">
        <v>65</v>
      </c>
      <c r="I39" s="266"/>
      <c r="K39" s="187"/>
      <c r="L39" s="227"/>
      <c r="M39" s="222"/>
      <c r="N39" s="222"/>
      <c r="O39" s="222"/>
      <c r="P39" s="222"/>
      <c r="Q39" s="222"/>
      <c r="R39" s="222"/>
    </row>
    <row r="40" spans="1:18" s="1" customFormat="1" ht="55.5" customHeight="1">
      <c r="A40" s="232" t="s">
        <v>116</v>
      </c>
      <c r="B40" s="228"/>
      <c r="C40" s="229"/>
      <c r="D40" s="230"/>
      <c r="E40" s="230"/>
      <c r="F40" s="54">
        <v>5000</v>
      </c>
      <c r="G40" s="231"/>
      <c r="H40" s="265" t="s">
        <v>65</v>
      </c>
      <c r="I40" s="266"/>
      <c r="M40" s="222"/>
      <c r="N40" s="222"/>
      <c r="O40" s="222"/>
      <c r="P40" s="222"/>
      <c r="Q40" s="222"/>
      <c r="R40" s="222"/>
    </row>
    <row r="41" spans="1:18" s="1" customFormat="1" ht="54" customHeight="1">
      <c r="A41" s="152" t="s">
        <v>26</v>
      </c>
      <c r="B41" s="122">
        <v>27363</v>
      </c>
      <c r="C41" s="151">
        <v>66</v>
      </c>
      <c r="D41" s="125"/>
      <c r="E41" s="125"/>
      <c r="F41" s="125">
        <f>F35+F39+F40</f>
        <v>12116</v>
      </c>
      <c r="G41" s="126">
        <f>F41/B41</f>
        <v>0.442787706026386</v>
      </c>
      <c r="H41" s="250"/>
      <c r="I41" s="250"/>
      <c r="M41" s="222"/>
      <c r="N41" s="222"/>
      <c r="O41" s="222"/>
      <c r="P41" s="222"/>
      <c r="Q41" s="222"/>
      <c r="R41" s="222"/>
    </row>
  </sheetData>
  <sheetProtection password="DA9F" sheet="1" objects="1" scenarios="1" selectLockedCells="1" selectUnlockedCells="1"/>
  <mergeCells count="38">
    <mergeCell ref="H29:I29"/>
    <mergeCell ref="H39:I39"/>
    <mergeCell ref="H40:I40"/>
    <mergeCell ref="M3:N3"/>
    <mergeCell ref="O3:P3"/>
    <mergeCell ref="M4:N4"/>
    <mergeCell ref="O4:P4"/>
    <mergeCell ref="H14:I14"/>
    <mergeCell ref="H15:I15"/>
    <mergeCell ref="H16:I16"/>
    <mergeCell ref="Q3:R3"/>
    <mergeCell ref="Q4:R4"/>
    <mergeCell ref="C4:F4"/>
    <mergeCell ref="H5:I5"/>
    <mergeCell ref="H6:I12"/>
    <mergeCell ref="H13:I13"/>
    <mergeCell ref="A17:I17"/>
    <mergeCell ref="H18:I18"/>
    <mergeCell ref="A20:D20"/>
    <mergeCell ref="H21:I21"/>
    <mergeCell ref="H22:I22"/>
    <mergeCell ref="H19:I19"/>
    <mergeCell ref="H23:I23"/>
    <mergeCell ref="H24:I24"/>
    <mergeCell ref="H25:I25"/>
    <mergeCell ref="H26:I26"/>
    <mergeCell ref="H27:I27"/>
    <mergeCell ref="H28:I28"/>
    <mergeCell ref="A36:D36"/>
    <mergeCell ref="H37:I37"/>
    <mergeCell ref="H38:I38"/>
    <mergeCell ref="H41:I41"/>
    <mergeCell ref="H30:I30"/>
    <mergeCell ref="H32:I32"/>
    <mergeCell ref="A33:D33"/>
    <mergeCell ref="H34:I34"/>
    <mergeCell ref="H35:I35"/>
    <mergeCell ref="A31:E31"/>
  </mergeCells>
  <printOptions/>
  <pageMargins left="0.9055118110236221" right="0.5905511811023623" top="0.9448818897637796" bottom="0.5905511811023623" header="0.5118110236220472" footer="0.5118110236220472"/>
  <pageSetup horizontalDpi="600" verticalDpi="600" orientation="portrait" paperSize="9" scale="71" r:id="rId1"/>
  <headerFooter alignWithMargins="0">
    <oddHeader>&amp;RAnlage 3 GRDrs 640/2014</oddHeader>
    <oddFooter>&amp;CSeite 3 von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u510024</dc:creator>
  <cp:keywords/>
  <dc:description/>
  <cp:lastModifiedBy>u510071</cp:lastModifiedBy>
  <cp:lastPrinted>2014-09-04T09:09:11Z</cp:lastPrinted>
  <dcterms:created xsi:type="dcterms:W3CDTF">2009-02-18T09:47:05Z</dcterms:created>
  <dcterms:modified xsi:type="dcterms:W3CDTF">2014-09-04T09:09:32Z</dcterms:modified>
  <cp:category/>
  <cp:version/>
  <cp:contentType/>
  <cp:contentStatus/>
</cp:coreProperties>
</file>