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24480" windowHeight="11790"/>
  </bookViews>
  <sheets>
    <sheet name="Tabelle1" sheetId="4" r:id="rId1"/>
    <sheet name="M3, 4 klären" sheetId="1" r:id="rId2"/>
    <sheet name="Tabelle2" sheetId="2" r:id="rId3"/>
    <sheet name="Tabelle3" sheetId="3" r:id="rId4"/>
  </sheets>
  <calcPr calcId="125725"/>
</workbook>
</file>

<file path=xl/calcChain.xml><?xml version="1.0" encoding="utf-8"?>
<calcChain xmlns="http://schemas.openxmlformats.org/spreadsheetml/2006/main">
  <c r="H38" i="4"/>
  <c r="H36"/>
  <c r="H37"/>
  <c r="H35"/>
  <c r="H28"/>
  <c r="H29"/>
  <c r="H30"/>
  <c r="H27"/>
  <c r="H23"/>
  <c r="H20"/>
  <c r="H21"/>
  <c r="H22"/>
  <c r="H19"/>
  <c r="H13"/>
  <c r="H14"/>
  <c r="H15"/>
  <c r="H16"/>
  <c r="H12"/>
  <c r="H9"/>
  <c r="H5"/>
  <c r="H6"/>
  <c r="H7"/>
  <c r="H8"/>
  <c r="H4"/>
  <c r="F4"/>
  <c r="F9" s="1"/>
  <c r="G4"/>
  <c r="I4"/>
  <c r="F5"/>
  <c r="G5"/>
  <c r="I5"/>
  <c r="G6"/>
  <c r="I6"/>
  <c r="G7"/>
  <c r="I7"/>
  <c r="F37"/>
  <c r="I36"/>
  <c r="G36"/>
  <c r="F36"/>
  <c r="I35"/>
  <c r="I37" s="1"/>
  <c r="G35"/>
  <c r="G37" s="1"/>
  <c r="I29"/>
  <c r="G29"/>
  <c r="F29"/>
  <c r="F30" s="1"/>
  <c r="I28"/>
  <c r="G28"/>
  <c r="I27"/>
  <c r="I30" s="1"/>
  <c r="G27"/>
  <c r="I22"/>
  <c r="G22"/>
  <c r="F22"/>
  <c r="I21"/>
  <c r="G21"/>
  <c r="I20"/>
  <c r="G20"/>
  <c r="I19"/>
  <c r="G19"/>
  <c r="F19"/>
  <c r="F23" s="1"/>
  <c r="I15"/>
  <c r="G15"/>
  <c r="F15"/>
  <c r="I14"/>
  <c r="G14"/>
  <c r="I13"/>
  <c r="G13"/>
  <c r="I12"/>
  <c r="G12"/>
  <c r="F12"/>
  <c r="F16" s="1"/>
  <c r="I8"/>
  <c r="G8"/>
  <c r="F8"/>
  <c r="H36" i="1"/>
  <c r="G36"/>
  <c r="F36"/>
  <c r="F37" s="1"/>
  <c r="H35"/>
  <c r="G35"/>
  <c r="G37" s="1"/>
  <c r="H29"/>
  <c r="G29"/>
  <c r="F29"/>
  <c r="F30" s="1"/>
  <c r="H28"/>
  <c r="G28"/>
  <c r="H27"/>
  <c r="G27"/>
  <c r="H22"/>
  <c r="G22"/>
  <c r="F22"/>
  <c r="H21"/>
  <c r="G21"/>
  <c r="H20"/>
  <c r="G20"/>
  <c r="H19"/>
  <c r="G19"/>
  <c r="F19"/>
  <c r="H15"/>
  <c r="G15"/>
  <c r="F15"/>
  <c r="H14"/>
  <c r="G14"/>
  <c r="H13"/>
  <c r="G13"/>
  <c r="H12"/>
  <c r="G12"/>
  <c r="F12"/>
  <c r="H8"/>
  <c r="G8"/>
  <c r="F8"/>
  <c r="H7"/>
  <c r="G7"/>
  <c r="H6"/>
  <c r="G6"/>
  <c r="H5"/>
  <c r="G5"/>
  <c r="F5"/>
  <c r="H4"/>
  <c r="G4"/>
  <c r="F4"/>
  <c r="G23" i="4" l="1"/>
  <c r="G30"/>
  <c r="I16"/>
  <c r="I23"/>
  <c r="I9"/>
  <c r="I38" s="1"/>
  <c r="G9"/>
  <c r="G38" s="1"/>
  <c r="G16"/>
  <c r="F38"/>
  <c r="H9" i="1"/>
  <c r="G9"/>
  <c r="F23"/>
  <c r="F16"/>
  <c r="H23"/>
  <c r="G30"/>
  <c r="H37"/>
  <c r="G23"/>
  <c r="F9"/>
  <c r="G16"/>
  <c r="H16"/>
  <c r="H30"/>
  <c r="H38" l="1"/>
  <c r="G38"/>
  <c r="F38"/>
</calcChain>
</file>

<file path=xl/sharedStrings.xml><?xml version="1.0" encoding="utf-8"?>
<sst xmlns="http://schemas.openxmlformats.org/spreadsheetml/2006/main" count="129" uniqueCount="48">
  <si>
    <t>Kalkulation Kosten Nachqualifizierung ab 2018</t>
  </si>
  <si>
    <t>Jahr</t>
  </si>
  <si>
    <t>Modul</t>
  </si>
  <si>
    <t xml:space="preserve">Tage </t>
  </si>
  <si>
    <t>Stunden</t>
  </si>
  <si>
    <t>maximale  TN-Zahl</t>
  </si>
  <si>
    <t>Mehrarbeit: 16,11 €/Std. (zu 50%)</t>
  </si>
  <si>
    <t>Mehrarbeit: 16,11 €/Std. (zu 100%)</t>
  </si>
  <si>
    <t>Honorare für Referenten (700,00 € Tag)</t>
  </si>
  <si>
    <t>Anmerkungen</t>
  </si>
  <si>
    <t>Modul 1</t>
  </si>
  <si>
    <t>Modul 2</t>
  </si>
  <si>
    <t>Modul 3</t>
  </si>
  <si>
    <t>Modul 4</t>
  </si>
  <si>
    <t>Modul 5</t>
  </si>
  <si>
    <t>Summe 2018</t>
  </si>
  <si>
    <t>Summe 2019</t>
  </si>
  <si>
    <t>fehlende Tage</t>
  </si>
  <si>
    <t>TN Warteliste</t>
  </si>
  <si>
    <r>
      <t>1. Hj. und fehlende Tage,</t>
    </r>
    <r>
      <rPr>
        <sz val="11"/>
        <color rgb="FFC00000"/>
        <rFont val="Arial"/>
        <family val="2"/>
      </rPr>
      <t xml:space="preserve"> 2. Hj.</t>
    </r>
  </si>
  <si>
    <t>Summe 2020</t>
  </si>
  <si>
    <t>?</t>
  </si>
  <si>
    <t xml:space="preserve">weitere TN Warteliste </t>
  </si>
  <si>
    <t xml:space="preserve">TN Warteliste </t>
  </si>
  <si>
    <t>1. Hj. und  fehlende Tage</t>
  </si>
  <si>
    <t>Summe 2021</t>
  </si>
  <si>
    <t>TN Warteliste und fehlende Tage</t>
  </si>
  <si>
    <t>Summe 2022</t>
  </si>
  <si>
    <t>Summe gesamt</t>
  </si>
  <si>
    <t>Vergütung der Mehrarbeit  - Gewichtung in %</t>
  </si>
  <si>
    <t xml:space="preserve">Modul 1, 2 und 5: </t>
  </si>
  <si>
    <t>bei 20 % der TN: Vergütung der Mehrarbeit zu 50%,  bei 80% der TN: Vergütung der Mehrarbeit zu 100%</t>
  </si>
  <si>
    <t xml:space="preserve">Module 3 und 4: </t>
  </si>
  <si>
    <t>Vergütung der Mehrarbeit zu 100%</t>
  </si>
  <si>
    <t>2. Halbjahr 2018</t>
  </si>
  <si>
    <t>1. Halbjahr 2018</t>
  </si>
  <si>
    <t>1. Halbjahr 2019</t>
  </si>
  <si>
    <t>2. Halbjahr 2019</t>
  </si>
  <si>
    <t>1. Halbjahr 2020</t>
  </si>
  <si>
    <t>Zeitliche Anordnung der Module</t>
  </si>
  <si>
    <r>
      <rPr>
        <b/>
        <sz val="11"/>
        <color theme="1"/>
        <rFont val="Arial"/>
        <family val="2"/>
      </rPr>
      <t>Modul 1:</t>
    </r>
    <r>
      <rPr>
        <sz val="11"/>
        <color theme="1"/>
        <rFont val="Arial"/>
        <family val="2"/>
      </rPr>
      <t xml:space="preserve"> Termine jeweils im 2. Halbjahr </t>
    </r>
  </si>
  <si>
    <r>
      <rPr>
        <b/>
        <sz val="11"/>
        <color theme="1"/>
        <rFont val="Arial"/>
        <family val="2"/>
      </rPr>
      <t>Modul 2:</t>
    </r>
    <r>
      <rPr>
        <sz val="11"/>
        <color theme="1"/>
        <rFont val="Arial"/>
        <family val="2"/>
      </rPr>
      <t xml:space="preserve"> Termine jeweils im 1. Halbjahr</t>
    </r>
  </si>
  <si>
    <r>
      <rPr>
        <b/>
        <sz val="11"/>
        <color theme="1"/>
        <rFont val="Arial"/>
        <family val="2"/>
      </rPr>
      <t>Modul 3:</t>
    </r>
    <r>
      <rPr>
        <sz val="11"/>
        <color theme="1"/>
        <rFont val="Arial"/>
        <family val="2"/>
      </rPr>
      <t xml:space="preserve"> Termine jeweils im 2. Halbjahr </t>
    </r>
  </si>
  <si>
    <r>
      <rPr>
        <b/>
        <sz val="11"/>
        <color theme="1"/>
        <rFont val="Arial"/>
        <family val="2"/>
      </rPr>
      <t xml:space="preserve">Modul 4: </t>
    </r>
    <r>
      <rPr>
        <sz val="11"/>
        <color theme="1"/>
        <rFont val="Arial"/>
        <family val="2"/>
      </rPr>
      <t>Termine jeweils im 1. Halbjahr</t>
    </r>
  </si>
  <si>
    <r>
      <rPr>
        <b/>
        <sz val="11"/>
        <color theme="1"/>
        <rFont val="Arial"/>
        <family val="2"/>
      </rPr>
      <t>Modul 5:</t>
    </r>
    <r>
      <rPr>
        <sz val="11"/>
        <color theme="1"/>
        <rFont val="Arial"/>
        <family val="2"/>
      </rPr>
      <t xml:space="preserve"> Termine jeweils über das ganze Jahr verteilt</t>
    </r>
  </si>
  <si>
    <t>Anlage 1: Kalkulation Kosten Nachqualifizierung ab 2018</t>
  </si>
  <si>
    <t>Summe</t>
  </si>
  <si>
    <t>nachrichtlich: Honorare für Referenten (700,00 € Tag)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</si>
</sst>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C0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0" tint="-0.499984740745262"/>
      <name val="Arial"/>
      <family val="2"/>
    </font>
    <font>
      <sz val="11"/>
      <color rgb="FF7030A0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/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/>
    <xf numFmtId="164" fontId="3" fillId="0" borderId="5" xfId="0" applyNumberFormat="1" applyFont="1" applyBorder="1" applyAlignment="1">
      <alignment horizontal="right" vertical="center"/>
    </xf>
    <xf numFmtId="0" fontId="0" fillId="0" borderId="5" xfId="0" applyBorder="1"/>
    <xf numFmtId="0" fontId="5" fillId="0" borderId="5" xfId="0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/>
    <xf numFmtId="0" fontId="5" fillId="0" borderId="6" xfId="0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center" vertical="center"/>
    </xf>
    <xf numFmtId="0" fontId="5" fillId="0" borderId="6" xfId="0" applyFont="1" applyBorder="1"/>
    <xf numFmtId="0" fontId="1" fillId="0" borderId="7" xfId="0" applyFont="1" applyBorder="1"/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center" vertical="center"/>
    </xf>
    <xf numFmtId="0" fontId="1" fillId="0" borderId="3" xfId="0" applyFont="1" applyBorder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/>
    <xf numFmtId="0" fontId="0" fillId="0" borderId="4" xfId="0" applyBorder="1"/>
    <xf numFmtId="0" fontId="0" fillId="0" borderId="4" xfId="0" applyBorder="1" applyAlignment="1">
      <alignment wrapText="1"/>
    </xf>
    <xf numFmtId="0" fontId="1" fillId="0" borderId="4" xfId="0" applyFont="1" applyBorder="1"/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6" xfId="0" applyFont="1" applyBorder="1"/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5" fillId="0" borderId="4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right" vertical="center"/>
    </xf>
    <xf numFmtId="164" fontId="7" fillId="0" borderId="5" xfId="0" applyNumberFormat="1" applyFont="1" applyBorder="1" applyAlignment="1">
      <alignment horizontal="center" vertical="center"/>
    </xf>
    <xf numFmtId="0" fontId="7" fillId="0" borderId="5" xfId="0" applyFont="1" applyBorder="1"/>
    <xf numFmtId="0" fontId="8" fillId="0" borderId="6" xfId="0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right" vertical="center"/>
    </xf>
    <xf numFmtId="164" fontId="8" fillId="0" borderId="6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/>
    <xf numFmtId="0" fontId="6" fillId="0" borderId="3" xfId="0" applyFont="1" applyBorder="1"/>
    <xf numFmtId="0" fontId="3" fillId="0" borderId="2" xfId="0" applyFont="1" applyBorder="1" applyAlignment="1"/>
    <xf numFmtId="0" fontId="0" fillId="0" borderId="2" xfId="0" applyBorder="1" applyAlignment="1"/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/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right" vertical="center"/>
    </xf>
    <xf numFmtId="164" fontId="7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/>
    <xf numFmtId="0" fontId="0" fillId="0" borderId="5" xfId="0" applyBorder="1" applyAlignment="1">
      <alignment wrapText="1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164" fontId="7" fillId="0" borderId="6" xfId="0" applyNumberFormat="1" applyFont="1" applyBorder="1"/>
    <xf numFmtId="0" fontId="7" fillId="0" borderId="6" xfId="0" applyFont="1" applyBorder="1"/>
    <xf numFmtId="0" fontId="1" fillId="0" borderId="2" xfId="0" applyFont="1" applyBorder="1" applyAlignment="1">
      <alignment wrapText="1"/>
    </xf>
    <xf numFmtId="164" fontId="1" fillId="0" borderId="2" xfId="0" applyNumberFormat="1" applyFont="1" applyBorder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0" fontId="1" fillId="2" borderId="5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7" fillId="0" borderId="5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right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5" xfId="0" applyBorder="1" applyAlignment="1"/>
    <xf numFmtId="0" fontId="9" fillId="0" borderId="0" xfId="0" applyFont="1" applyBorder="1" applyAlignment="1"/>
    <xf numFmtId="0" fontId="10" fillId="0" borderId="0" xfId="0" applyFont="1" applyBorder="1" applyAlignment="1"/>
    <xf numFmtId="0" fontId="10" fillId="0" borderId="0" xfId="0" applyFont="1" applyAlignment="1"/>
    <xf numFmtId="0" fontId="1" fillId="0" borderId="8" xfId="0" applyFont="1" applyBorder="1" applyAlignment="1"/>
    <xf numFmtId="0" fontId="0" fillId="0" borderId="9" xfId="0" applyBorder="1" applyAlignment="1"/>
    <xf numFmtId="0" fontId="0" fillId="0" borderId="8" xfId="0" applyBorder="1" applyAlignment="1"/>
    <xf numFmtId="0" fontId="0" fillId="0" borderId="10" xfId="0" applyBorder="1" applyAlignment="1"/>
    <xf numFmtId="0" fontId="1" fillId="0" borderId="11" xfId="0" applyFont="1" applyBorder="1" applyAlignment="1">
      <alignment horizontal="left" vertical="center"/>
    </xf>
    <xf numFmtId="0" fontId="2" fillId="0" borderId="12" xfId="0" applyFont="1" applyBorder="1"/>
    <xf numFmtId="0" fontId="0" fillId="0" borderId="13" xfId="0" applyBorder="1" applyAlignment="1">
      <alignment horizontal="left" vertical="center"/>
    </xf>
    <xf numFmtId="0" fontId="3" fillId="0" borderId="14" xfId="0" applyFont="1" applyBorder="1"/>
    <xf numFmtId="0" fontId="4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14" xfId="0" applyFont="1" applyBorder="1"/>
    <xf numFmtId="0" fontId="0" fillId="0" borderId="15" xfId="0" applyBorder="1" applyAlignment="1">
      <alignment horizontal="left"/>
    </xf>
    <xf numFmtId="0" fontId="5" fillId="0" borderId="16" xfId="0" applyFont="1" applyBorder="1"/>
    <xf numFmtId="0" fontId="1" fillId="0" borderId="12" xfId="0" applyFont="1" applyBorder="1"/>
    <xf numFmtId="0" fontId="2" fillId="0" borderId="14" xfId="0" applyFont="1" applyBorder="1"/>
    <xf numFmtId="0" fontId="3" fillId="0" borderId="16" xfId="0" applyFont="1" applyBorder="1"/>
    <xf numFmtId="0" fontId="0" fillId="0" borderId="1" xfId="0" applyBorder="1" applyAlignment="1">
      <alignment horizontal="left" vertical="center"/>
    </xf>
    <xf numFmtId="0" fontId="0" fillId="0" borderId="3" xfId="0" applyBorder="1"/>
    <xf numFmtId="0" fontId="0" fillId="0" borderId="12" xfId="0" applyBorder="1"/>
    <xf numFmtId="0" fontId="7" fillId="0" borderId="14" xfId="0" applyFont="1" applyBorder="1"/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3" xfId="0" applyFont="1" applyBorder="1"/>
    <xf numFmtId="0" fontId="6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14" xfId="0" applyBorder="1"/>
    <xf numFmtId="0" fontId="6" fillId="0" borderId="13" xfId="0" applyFont="1" applyFill="1" applyBorder="1" applyAlignment="1">
      <alignment horizontal="left" vertical="center"/>
    </xf>
    <xf numFmtId="0" fontId="7" fillId="0" borderId="14" xfId="0" applyFont="1" applyFill="1" applyBorder="1"/>
    <xf numFmtId="0" fontId="2" fillId="0" borderId="16" xfId="0" applyFont="1" applyBorder="1" applyAlignment="1"/>
    <xf numFmtId="0" fontId="1" fillId="0" borderId="11" xfId="0" applyFont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7" fillId="0" borderId="16" xfId="0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>
      <selection activeCell="Q39" sqref="Q39"/>
    </sheetView>
  </sheetViews>
  <sheetFormatPr baseColWidth="10" defaultRowHeight="14.25"/>
  <cols>
    <col min="1" max="1" width="14.25" bestFit="1" customWidth="1"/>
    <col min="2" max="3" width="8.375" customWidth="1"/>
    <col min="4" max="4" width="9.75" customWidth="1"/>
    <col min="7" max="7" width="11.375" bestFit="1" customWidth="1"/>
    <col min="8" max="8" width="11.375" customWidth="1"/>
    <col min="9" max="9" width="13.625" customWidth="1"/>
    <col min="10" max="10" width="27.875" bestFit="1" customWidth="1"/>
  </cols>
  <sheetData>
    <row r="1" spans="1:10" s="125" customFormat="1" ht="15">
      <c r="A1" s="133" t="s">
        <v>45</v>
      </c>
      <c r="B1" s="133"/>
      <c r="C1" s="133"/>
      <c r="D1" s="133"/>
      <c r="E1" s="133"/>
      <c r="F1" s="124"/>
      <c r="G1" s="124"/>
      <c r="H1" s="124"/>
      <c r="I1" s="124"/>
      <c r="J1" s="124"/>
    </row>
    <row r="2" spans="1:10" ht="15" thickBot="1">
      <c r="E2" s="1"/>
    </row>
    <row r="3" spans="1:10" ht="60.75" thickBot="1">
      <c r="A3" s="106" t="s">
        <v>1</v>
      </c>
      <c r="B3" s="113" t="s">
        <v>2</v>
      </c>
      <c r="C3" s="113" t="s">
        <v>3</v>
      </c>
      <c r="D3" s="113" t="s">
        <v>4</v>
      </c>
      <c r="E3" s="122" t="s">
        <v>5</v>
      </c>
      <c r="F3" s="122" t="s">
        <v>6</v>
      </c>
      <c r="G3" s="122" t="s">
        <v>7</v>
      </c>
      <c r="H3" s="122" t="s">
        <v>46</v>
      </c>
      <c r="I3" s="122" t="s">
        <v>47</v>
      </c>
      <c r="J3" s="123" t="s">
        <v>9</v>
      </c>
    </row>
    <row r="4" spans="1:10" ht="15">
      <c r="A4" s="140">
        <v>2018</v>
      </c>
      <c r="B4" s="2" t="s">
        <v>10</v>
      </c>
      <c r="C4" s="2">
        <v>10</v>
      </c>
      <c r="D4" s="3">
        <v>65</v>
      </c>
      <c r="E4" s="4">
        <v>20</v>
      </c>
      <c r="F4" s="5">
        <f>D4*4*16.11*0.5</f>
        <v>2094.2999999999997</v>
      </c>
      <c r="G4" s="5">
        <f>D4*16*16.11</f>
        <v>16754.399999999998</v>
      </c>
      <c r="H4" s="5">
        <f>SUM(F4:G4)</f>
        <v>18848.699999999997</v>
      </c>
      <c r="I4" s="6">
        <f>C4*700</f>
        <v>7000</v>
      </c>
      <c r="J4" s="141" t="s">
        <v>34</v>
      </c>
    </row>
    <row r="5" spans="1:10">
      <c r="A5" s="142"/>
      <c r="B5" s="8" t="s">
        <v>11</v>
      </c>
      <c r="C5" s="8">
        <v>15</v>
      </c>
      <c r="D5" s="9">
        <v>97.5</v>
      </c>
      <c r="E5" s="10">
        <v>20</v>
      </c>
      <c r="F5" s="11">
        <f>D5*4*16.11*0.5</f>
        <v>3141.45</v>
      </c>
      <c r="G5" s="11">
        <f>D5*16*16.11</f>
        <v>25131.599999999999</v>
      </c>
      <c r="H5" s="11">
        <f t="shared" ref="H5:H9" si="0">SUM(F5:G5)</f>
        <v>28273.05</v>
      </c>
      <c r="I5" s="12">
        <f>C5*700</f>
        <v>10500</v>
      </c>
      <c r="J5" s="143" t="s">
        <v>35</v>
      </c>
    </row>
    <row r="6" spans="1:10">
      <c r="A6" s="144"/>
      <c r="B6" s="8" t="s">
        <v>12</v>
      </c>
      <c r="C6" s="8">
        <v>10</v>
      </c>
      <c r="D6" s="9">
        <v>65</v>
      </c>
      <c r="E6" s="10">
        <v>20</v>
      </c>
      <c r="F6" s="14">
        <v>0</v>
      </c>
      <c r="G6" s="14">
        <f t="shared" ref="G6:G7" si="1">D6*E6*16.11</f>
        <v>20943</v>
      </c>
      <c r="H6" s="14">
        <f t="shared" si="0"/>
        <v>20943</v>
      </c>
      <c r="I6" s="12">
        <f>C6*700</f>
        <v>7000</v>
      </c>
      <c r="J6" s="143" t="s">
        <v>34</v>
      </c>
    </row>
    <row r="7" spans="1:10">
      <c r="A7" s="145"/>
      <c r="B7" s="16" t="s">
        <v>13</v>
      </c>
      <c r="C7" s="16">
        <v>10</v>
      </c>
      <c r="D7" s="17">
        <v>65</v>
      </c>
      <c r="E7" s="18">
        <v>20</v>
      </c>
      <c r="F7" s="19">
        <v>0</v>
      </c>
      <c r="G7" s="19">
        <f t="shared" si="1"/>
        <v>20943</v>
      </c>
      <c r="H7" s="19">
        <f t="shared" si="0"/>
        <v>20943</v>
      </c>
      <c r="I7" s="20">
        <f>C7*700</f>
        <v>7000</v>
      </c>
      <c r="J7" s="146" t="s">
        <v>35</v>
      </c>
    </row>
    <row r="8" spans="1:10" ht="15" thickBot="1">
      <c r="A8" s="147"/>
      <c r="B8" s="22" t="s">
        <v>14</v>
      </c>
      <c r="C8" s="22">
        <v>15</v>
      </c>
      <c r="D8" s="23">
        <v>97.5</v>
      </c>
      <c r="E8" s="24">
        <v>20</v>
      </c>
      <c r="F8" s="25">
        <f>D8*4*16.11*0.5</f>
        <v>3141.45</v>
      </c>
      <c r="G8" s="25">
        <f>D8*16*16.11</f>
        <v>25131.599999999999</v>
      </c>
      <c r="H8" s="25">
        <f t="shared" si="0"/>
        <v>28273.05</v>
      </c>
      <c r="I8" s="26">
        <f>C8*700</f>
        <v>10500</v>
      </c>
      <c r="J8" s="148" t="s">
        <v>34</v>
      </c>
    </row>
    <row r="9" spans="1:10" ht="15.75" thickBot="1">
      <c r="A9" s="112" t="s">
        <v>15</v>
      </c>
      <c r="B9" s="28"/>
      <c r="C9" s="29"/>
      <c r="D9" s="30"/>
      <c r="E9" s="31"/>
      <c r="F9" s="32">
        <f>SUM(F4:F8)</f>
        <v>8377.2000000000007</v>
      </c>
      <c r="G9" s="32">
        <f>SUM(G4:G8)</f>
        <v>108903.6</v>
      </c>
      <c r="H9" s="32">
        <f t="shared" si="0"/>
        <v>117280.8</v>
      </c>
      <c r="I9" s="33">
        <f>SUM(I4:I8)</f>
        <v>42000</v>
      </c>
      <c r="J9" s="34"/>
    </row>
    <row r="10" spans="1:10" ht="15.75" thickBot="1">
      <c r="A10" s="106"/>
      <c r="B10" s="35"/>
      <c r="C10" s="29"/>
      <c r="D10" s="30"/>
      <c r="E10" s="31"/>
      <c r="F10" s="32"/>
      <c r="G10" s="32"/>
      <c r="H10" s="32"/>
      <c r="I10" s="33"/>
      <c r="J10" s="34"/>
    </row>
    <row r="11" spans="1:10" ht="15">
      <c r="A11" s="140">
        <v>2019</v>
      </c>
      <c r="B11" s="37"/>
      <c r="C11" s="37"/>
      <c r="D11" s="37"/>
      <c r="E11" s="38"/>
      <c r="F11" s="37"/>
      <c r="G11" s="37"/>
      <c r="H11" s="37"/>
      <c r="I11" s="37"/>
      <c r="J11" s="149"/>
    </row>
    <row r="12" spans="1:10">
      <c r="A12" s="142"/>
      <c r="B12" s="40" t="s">
        <v>11</v>
      </c>
      <c r="C12" s="40">
        <v>15</v>
      </c>
      <c r="D12" s="41">
        <v>97.5</v>
      </c>
      <c r="E12" s="42">
        <v>20</v>
      </c>
      <c r="F12" s="43">
        <f>D12*4*16.11*0.5</f>
        <v>3141.45</v>
      </c>
      <c r="G12" s="43">
        <f>D12*16*16.11</f>
        <v>25131.599999999999</v>
      </c>
      <c r="H12" s="5">
        <f>SUM(F12:G12)</f>
        <v>28273.05</v>
      </c>
      <c r="I12" s="44">
        <f>C12*700</f>
        <v>10500</v>
      </c>
      <c r="J12" s="150" t="s">
        <v>36</v>
      </c>
    </row>
    <row r="13" spans="1:10">
      <c r="A13" s="144"/>
      <c r="B13" s="40" t="s">
        <v>12</v>
      </c>
      <c r="C13" s="40">
        <v>10</v>
      </c>
      <c r="D13" s="41">
        <v>65</v>
      </c>
      <c r="E13" s="42">
        <v>20</v>
      </c>
      <c r="F13" s="43">
        <v>0</v>
      </c>
      <c r="G13" s="43">
        <f t="shared" ref="G13:G14" si="2">D13*E13*16.11</f>
        <v>20943</v>
      </c>
      <c r="H13" s="11">
        <f t="shared" ref="H13:H16" si="3">SUM(F13:G13)</f>
        <v>20943</v>
      </c>
      <c r="I13" s="44">
        <f>C13*700</f>
        <v>7000</v>
      </c>
      <c r="J13" s="150" t="s">
        <v>37</v>
      </c>
    </row>
    <row r="14" spans="1:10">
      <c r="A14" s="145"/>
      <c r="B14" s="8" t="s">
        <v>13</v>
      </c>
      <c r="C14" s="8">
        <v>10</v>
      </c>
      <c r="D14" s="9">
        <v>65</v>
      </c>
      <c r="E14" s="10">
        <v>20</v>
      </c>
      <c r="F14" s="14">
        <v>0</v>
      </c>
      <c r="G14" s="14">
        <f t="shared" si="2"/>
        <v>20943</v>
      </c>
      <c r="H14" s="14">
        <f t="shared" si="3"/>
        <v>20943</v>
      </c>
      <c r="I14" s="12">
        <f>C14*700</f>
        <v>7000</v>
      </c>
      <c r="J14" s="143" t="s">
        <v>36</v>
      </c>
    </row>
    <row r="15" spans="1:10" ht="15" thickBot="1">
      <c r="A15" s="147"/>
      <c r="B15" s="46" t="s">
        <v>14</v>
      </c>
      <c r="C15" s="46">
        <v>15</v>
      </c>
      <c r="D15" s="47">
        <v>97.5</v>
      </c>
      <c r="E15" s="48">
        <v>20</v>
      </c>
      <c r="F15" s="49">
        <f>D15*4*16.11*0.5</f>
        <v>3141.45</v>
      </c>
      <c r="G15" s="49">
        <f>D15*16*16.11</f>
        <v>25131.599999999999</v>
      </c>
      <c r="H15" s="19">
        <f t="shared" si="3"/>
        <v>28273.05</v>
      </c>
      <c r="I15" s="50">
        <f>C15*700</f>
        <v>10500</v>
      </c>
      <c r="J15" s="151" t="s">
        <v>37</v>
      </c>
    </row>
    <row r="16" spans="1:10" ht="15.75" thickBot="1">
      <c r="A16" s="112" t="s">
        <v>16</v>
      </c>
      <c r="B16" s="35"/>
      <c r="C16" s="29"/>
      <c r="D16" s="30"/>
      <c r="E16" s="31"/>
      <c r="F16" s="32">
        <f>SUM(F11:F15)</f>
        <v>6282.9</v>
      </c>
      <c r="G16" s="32">
        <f>SUM(G11:G15)</f>
        <v>92149.200000000012</v>
      </c>
      <c r="H16" s="32">
        <f t="shared" si="3"/>
        <v>98432.1</v>
      </c>
      <c r="I16" s="33">
        <f>SUM(I11:I15)</f>
        <v>35000</v>
      </c>
      <c r="J16" s="34"/>
    </row>
    <row r="17" spans="1:10" ht="15" thickBot="1">
      <c r="A17" s="152"/>
      <c r="B17" s="52"/>
      <c r="C17" s="52"/>
      <c r="D17" s="53"/>
      <c r="E17" s="54"/>
      <c r="F17" s="55"/>
      <c r="G17" s="55"/>
      <c r="H17" s="55"/>
      <c r="I17" s="56"/>
      <c r="J17" s="153"/>
    </row>
    <row r="18" spans="1:10" ht="15">
      <c r="A18" s="140">
        <v>2020</v>
      </c>
      <c r="B18" s="58"/>
      <c r="C18" s="58"/>
      <c r="D18" s="59"/>
      <c r="E18" s="60"/>
      <c r="F18" s="61"/>
      <c r="G18" s="61"/>
      <c r="H18" s="61"/>
      <c r="I18" s="62"/>
      <c r="J18" s="154"/>
    </row>
    <row r="19" spans="1:10">
      <c r="A19" s="142"/>
      <c r="B19" s="63" t="s">
        <v>11</v>
      </c>
      <c r="C19" s="63">
        <v>15</v>
      </c>
      <c r="D19" s="64">
        <v>97.5</v>
      </c>
      <c r="E19" s="65">
        <v>20</v>
      </c>
      <c r="F19" s="66">
        <f>D19*4*16.11*0.5</f>
        <v>3141.45</v>
      </c>
      <c r="G19" s="66">
        <f>D19*16*16.11</f>
        <v>25131.599999999999</v>
      </c>
      <c r="H19" s="66">
        <f>SUM(F19:G19)</f>
        <v>28273.05</v>
      </c>
      <c r="I19" s="67">
        <f>C19*700</f>
        <v>10500</v>
      </c>
      <c r="J19" s="155" t="s">
        <v>17</v>
      </c>
    </row>
    <row r="20" spans="1:10">
      <c r="A20" s="142"/>
      <c r="B20" s="63" t="s">
        <v>12</v>
      </c>
      <c r="C20" s="63">
        <v>10</v>
      </c>
      <c r="D20" s="64">
        <v>65</v>
      </c>
      <c r="E20" s="65">
        <v>20</v>
      </c>
      <c r="F20" s="66">
        <v>0</v>
      </c>
      <c r="G20" s="66">
        <f t="shared" ref="G20:G21" si="4">D20*E20*16.11</f>
        <v>20943</v>
      </c>
      <c r="H20" s="66">
        <f t="shared" ref="H20:H23" si="5">SUM(F20:G20)</f>
        <v>20943</v>
      </c>
      <c r="I20" s="67">
        <f>C20*700</f>
        <v>7000</v>
      </c>
      <c r="J20" s="155" t="s">
        <v>18</v>
      </c>
    </row>
    <row r="21" spans="1:10">
      <c r="A21" s="156"/>
      <c r="B21" s="40" t="s">
        <v>13</v>
      </c>
      <c r="C21" s="40">
        <v>10</v>
      </c>
      <c r="D21" s="41">
        <v>65</v>
      </c>
      <c r="E21" s="42">
        <v>20</v>
      </c>
      <c r="F21" s="43">
        <v>0</v>
      </c>
      <c r="G21" s="43">
        <f t="shared" si="4"/>
        <v>20943</v>
      </c>
      <c r="H21" s="43">
        <f t="shared" si="5"/>
        <v>20943</v>
      </c>
      <c r="I21" s="44">
        <f>C21*700</f>
        <v>7000</v>
      </c>
      <c r="J21" s="150" t="s">
        <v>38</v>
      </c>
    </row>
    <row r="22" spans="1:10" ht="15" thickBot="1">
      <c r="A22" s="157"/>
      <c r="B22" s="69" t="s">
        <v>14</v>
      </c>
      <c r="C22" s="69">
        <v>15</v>
      </c>
      <c r="D22" s="70">
        <v>97.5</v>
      </c>
      <c r="E22" s="71">
        <v>20</v>
      </c>
      <c r="F22" s="72">
        <f>D22*4*16.11*0.5</f>
        <v>3141.45</v>
      </c>
      <c r="G22" s="72">
        <f>D22*16*16.11</f>
        <v>25131.599999999999</v>
      </c>
      <c r="H22" s="72">
        <f t="shared" si="5"/>
        <v>28273.05</v>
      </c>
      <c r="I22" s="73">
        <f>C22*700</f>
        <v>10500</v>
      </c>
      <c r="J22" s="151" t="s">
        <v>19</v>
      </c>
    </row>
    <row r="23" spans="1:10" ht="15.75" thickBot="1">
      <c r="A23" s="112" t="s">
        <v>20</v>
      </c>
      <c r="B23" s="74"/>
      <c r="C23" s="75"/>
      <c r="D23" s="75"/>
      <c r="E23" s="31"/>
      <c r="F23" s="32">
        <f>SUM(F18:F22)</f>
        <v>6282.9</v>
      </c>
      <c r="G23" s="32">
        <f>SUM(G18:G22)</f>
        <v>92149.200000000012</v>
      </c>
      <c r="H23" s="32">
        <f t="shared" si="5"/>
        <v>98432.1</v>
      </c>
      <c r="I23" s="33">
        <f>SUM(I18:I22)</f>
        <v>35000</v>
      </c>
      <c r="J23" s="76"/>
    </row>
    <row r="24" spans="1:10" ht="15" thickBot="1">
      <c r="A24" s="152"/>
      <c r="B24" s="77"/>
      <c r="C24" s="78"/>
      <c r="D24" s="78"/>
      <c r="E24" s="79"/>
      <c r="F24" s="80"/>
      <c r="G24" s="80"/>
      <c r="H24" s="80"/>
      <c r="I24" s="81"/>
      <c r="J24" s="158"/>
    </row>
    <row r="25" spans="1:10" ht="15">
      <c r="A25" s="159">
        <v>2021</v>
      </c>
      <c r="B25" s="58"/>
      <c r="C25" s="58"/>
      <c r="D25" s="59"/>
      <c r="E25" s="60"/>
      <c r="F25" s="61"/>
      <c r="G25" s="61"/>
      <c r="H25" s="61"/>
      <c r="I25" s="62"/>
      <c r="J25" s="154"/>
    </row>
    <row r="26" spans="1:10">
      <c r="A26" s="160"/>
      <c r="B26" s="16"/>
      <c r="C26" s="16"/>
      <c r="D26" s="17"/>
      <c r="E26" s="18"/>
      <c r="F26" s="19"/>
      <c r="G26" s="19"/>
      <c r="H26" s="19"/>
      <c r="I26" s="20"/>
      <c r="J26" s="161"/>
    </row>
    <row r="27" spans="1:10" s="131" customFormat="1" ht="15">
      <c r="A27" s="162"/>
      <c r="B27" s="126" t="s">
        <v>12</v>
      </c>
      <c r="C27" s="126">
        <v>10</v>
      </c>
      <c r="D27" s="127">
        <v>65</v>
      </c>
      <c r="E27" s="128">
        <v>20</v>
      </c>
      <c r="F27" s="129">
        <v>0</v>
      </c>
      <c r="G27" s="129">
        <f t="shared" ref="G27" si="6">D27*E27*16.11</f>
        <v>20943</v>
      </c>
      <c r="H27" s="129">
        <f>SUM(F27:G27)</f>
        <v>20943</v>
      </c>
      <c r="I27" s="130">
        <f>C27*700</f>
        <v>7000</v>
      </c>
      <c r="J27" s="163" t="s">
        <v>22</v>
      </c>
    </row>
    <row r="28" spans="1:10">
      <c r="A28" s="160"/>
      <c r="B28" s="63" t="s">
        <v>13</v>
      </c>
      <c r="C28" s="63">
        <v>10</v>
      </c>
      <c r="D28" s="64">
        <v>65</v>
      </c>
      <c r="E28" s="65">
        <v>20</v>
      </c>
      <c r="F28" s="66">
        <v>0</v>
      </c>
      <c r="G28" s="66">
        <f>D28*E28*16.11</f>
        <v>20943</v>
      </c>
      <c r="H28" s="66">
        <f t="shared" ref="H28:H30" si="7">SUM(F28:G28)</f>
        <v>20943</v>
      </c>
      <c r="I28" s="67">
        <f>C28*700</f>
        <v>7000</v>
      </c>
      <c r="J28" s="155" t="s">
        <v>23</v>
      </c>
    </row>
    <row r="29" spans="1:10" ht="15" thickBot="1">
      <c r="A29" s="157"/>
      <c r="B29" s="89" t="s">
        <v>14</v>
      </c>
      <c r="C29" s="89">
        <v>15</v>
      </c>
      <c r="D29" s="90">
        <v>97.5</v>
      </c>
      <c r="E29" s="91">
        <v>20</v>
      </c>
      <c r="F29" s="92">
        <f>D29*4*16.11*0.5</f>
        <v>3141.45</v>
      </c>
      <c r="G29" s="92">
        <f>D29*16*16.11</f>
        <v>25131.599999999999</v>
      </c>
      <c r="H29" s="92">
        <f t="shared" si="7"/>
        <v>28273.05</v>
      </c>
      <c r="I29" s="93">
        <f>C29*700</f>
        <v>10500</v>
      </c>
      <c r="J29" s="164" t="s">
        <v>24</v>
      </c>
    </row>
    <row r="30" spans="1:10" ht="15.75" thickBot="1">
      <c r="A30" s="112" t="s">
        <v>25</v>
      </c>
      <c r="B30" s="74"/>
      <c r="C30" s="29"/>
      <c r="D30" s="30"/>
      <c r="E30" s="31"/>
      <c r="F30" s="32">
        <f>SUM(F25:F29)</f>
        <v>3141.45</v>
      </c>
      <c r="G30" s="32">
        <f>SUM(G25:G29)</f>
        <v>67017.600000000006</v>
      </c>
      <c r="H30" s="32">
        <f t="shared" si="7"/>
        <v>70159.05</v>
      </c>
      <c r="I30" s="33">
        <f>SUM(I25:I29)</f>
        <v>24500</v>
      </c>
      <c r="J30" s="34"/>
    </row>
    <row r="31" spans="1:10" ht="15" thickBot="1">
      <c r="A31" s="152"/>
      <c r="B31" s="52"/>
      <c r="C31" s="52"/>
      <c r="D31" s="53"/>
      <c r="E31" s="54"/>
      <c r="F31" s="55"/>
      <c r="G31" s="55"/>
      <c r="H31" s="55"/>
      <c r="I31" s="56"/>
      <c r="J31" s="153"/>
    </row>
    <row r="32" spans="1:10" ht="15">
      <c r="A32" s="165">
        <v>2022</v>
      </c>
      <c r="B32" s="37"/>
      <c r="C32" s="37"/>
      <c r="D32" s="37"/>
      <c r="E32" s="38"/>
      <c r="F32" s="37"/>
      <c r="G32" s="37"/>
      <c r="H32" s="37"/>
      <c r="I32" s="37"/>
      <c r="J32" s="154"/>
    </row>
    <row r="33" spans="1:10">
      <c r="A33" s="145"/>
      <c r="B33" s="15"/>
      <c r="C33" s="15"/>
      <c r="D33" s="15"/>
      <c r="E33" s="95"/>
      <c r="F33" s="15"/>
      <c r="G33" s="15"/>
      <c r="H33" s="15"/>
      <c r="I33" s="15"/>
      <c r="J33" s="161"/>
    </row>
    <row r="34" spans="1:10">
      <c r="A34" s="145"/>
      <c r="B34" s="15"/>
      <c r="C34" s="15"/>
      <c r="D34" s="15"/>
      <c r="E34" s="95"/>
      <c r="F34" s="15"/>
      <c r="G34" s="15"/>
      <c r="H34" s="15"/>
      <c r="I34" s="15"/>
      <c r="J34" s="161"/>
    </row>
    <row r="35" spans="1:10" s="131" customFormat="1" ht="15">
      <c r="A35" s="166"/>
      <c r="B35" s="126" t="s">
        <v>13</v>
      </c>
      <c r="C35" s="126">
        <v>10</v>
      </c>
      <c r="D35" s="127">
        <v>65</v>
      </c>
      <c r="E35" s="128">
        <v>20</v>
      </c>
      <c r="F35" s="129">
        <v>0</v>
      </c>
      <c r="G35" s="129">
        <f>D35*E35*16.11</f>
        <v>20943</v>
      </c>
      <c r="H35" s="129">
        <f>SUM(F35:G35)</f>
        <v>20943</v>
      </c>
      <c r="I35" s="130">
        <f>C35*700</f>
        <v>7000</v>
      </c>
      <c r="J35" s="163" t="s">
        <v>22</v>
      </c>
    </row>
    <row r="36" spans="1:10" ht="15" thickBot="1">
      <c r="A36" s="147"/>
      <c r="B36" s="96" t="s">
        <v>14</v>
      </c>
      <c r="C36" s="96">
        <v>15</v>
      </c>
      <c r="D36" s="96">
        <v>97.5</v>
      </c>
      <c r="E36" s="97">
        <v>20</v>
      </c>
      <c r="F36" s="98">
        <f>D36*4*16.11*0.5</f>
        <v>3141.45</v>
      </c>
      <c r="G36" s="98">
        <f>D36*16*16.11</f>
        <v>25131.599999999999</v>
      </c>
      <c r="H36" s="98">
        <f t="shared" ref="H36:H37" si="8">SUM(F36:G36)</f>
        <v>28273.05</v>
      </c>
      <c r="I36" s="98">
        <f>C36*700</f>
        <v>10500</v>
      </c>
      <c r="J36" s="167" t="s">
        <v>26</v>
      </c>
    </row>
    <row r="37" spans="1:10" ht="15.75" thickBot="1">
      <c r="A37" s="112" t="s">
        <v>27</v>
      </c>
      <c r="B37" s="74"/>
      <c r="C37" s="36"/>
      <c r="D37" s="36"/>
      <c r="E37" s="100"/>
      <c r="F37" s="101">
        <f>F35+F36</f>
        <v>3141.45</v>
      </c>
      <c r="G37" s="101">
        <f>G35+G36</f>
        <v>46074.6</v>
      </c>
      <c r="H37" s="101">
        <f t="shared" si="8"/>
        <v>49216.049999999996</v>
      </c>
      <c r="I37" s="101">
        <f>I35+I36</f>
        <v>17500</v>
      </c>
      <c r="J37" s="34"/>
    </row>
    <row r="38" spans="1:10" ht="15.75" thickBot="1">
      <c r="A38" s="112" t="s">
        <v>28</v>
      </c>
      <c r="B38" s="102"/>
      <c r="C38" s="102"/>
      <c r="D38" s="102"/>
      <c r="E38" s="103"/>
      <c r="F38" s="104">
        <f>F9+F16+F23+F30+F37</f>
        <v>27225.9</v>
      </c>
      <c r="G38" s="104">
        <f>G9+G16+G23+G30+G37</f>
        <v>406294.19999999995</v>
      </c>
      <c r="H38" s="104">
        <f>H37+H30+H23+H16+H9</f>
        <v>433520.10000000003</v>
      </c>
      <c r="I38" s="104">
        <f>I9+I16+I23+I30+I37</f>
        <v>154000</v>
      </c>
      <c r="J38" s="105"/>
    </row>
    <row r="39" spans="1:10">
      <c r="E39" s="1"/>
    </row>
    <row r="40" spans="1:10">
      <c r="E40" s="1"/>
    </row>
    <row r="41" spans="1:10" ht="15">
      <c r="A41" s="133" t="s">
        <v>29</v>
      </c>
      <c r="B41" s="135"/>
      <c r="C41" s="135"/>
      <c r="D41" s="135"/>
      <c r="E41" s="135"/>
    </row>
    <row r="42" spans="1:10">
      <c r="E42" s="1"/>
    </row>
    <row r="43" spans="1:10" ht="15">
      <c r="A43" s="136" t="s">
        <v>30</v>
      </c>
      <c r="B43" s="137"/>
      <c r="C43" s="138" t="s">
        <v>31</v>
      </c>
      <c r="D43" s="139"/>
      <c r="E43" s="139"/>
      <c r="F43" s="139"/>
      <c r="G43" s="139"/>
      <c r="H43" s="139"/>
      <c r="I43" s="139"/>
      <c r="J43" s="137"/>
    </row>
    <row r="44" spans="1:10" ht="15">
      <c r="A44" s="136" t="s">
        <v>32</v>
      </c>
      <c r="B44" s="137"/>
      <c r="C44" s="138" t="s">
        <v>33</v>
      </c>
      <c r="D44" s="139"/>
      <c r="E44" s="139"/>
      <c r="F44" s="139"/>
      <c r="G44" s="139"/>
      <c r="H44" s="139"/>
      <c r="I44" s="139"/>
      <c r="J44" s="137"/>
    </row>
    <row r="47" spans="1:10" s="124" customFormat="1" ht="15">
      <c r="A47" s="124" t="s">
        <v>39</v>
      </c>
    </row>
    <row r="49" spans="1:5" ht="15">
      <c r="A49" s="132" t="s">
        <v>40</v>
      </c>
      <c r="B49" s="132"/>
      <c r="C49" s="132"/>
      <c r="D49" s="132"/>
      <c r="E49" s="132"/>
    </row>
    <row r="50" spans="1:5" ht="15">
      <c r="A50" s="132" t="s">
        <v>41</v>
      </c>
      <c r="B50" s="132"/>
      <c r="C50" s="132"/>
      <c r="D50" s="132"/>
      <c r="E50" s="132"/>
    </row>
    <row r="51" spans="1:5" ht="15">
      <c r="A51" s="132" t="s">
        <v>42</v>
      </c>
      <c r="B51" s="132"/>
      <c r="C51" s="132"/>
      <c r="D51" s="132"/>
      <c r="E51" s="132"/>
    </row>
    <row r="52" spans="1:5" ht="15">
      <c r="A52" s="132" t="s">
        <v>43</v>
      </c>
      <c r="B52" s="132"/>
      <c r="C52" s="132"/>
      <c r="D52" s="132"/>
      <c r="E52" s="132"/>
    </row>
    <row r="53" spans="1:5" ht="15">
      <c r="A53" s="132" t="s">
        <v>44</v>
      </c>
      <c r="B53" s="132"/>
      <c r="C53" s="132"/>
      <c r="D53" s="132"/>
      <c r="E53" s="132"/>
    </row>
  </sheetData>
  <mergeCells count="11">
    <mergeCell ref="A1:E1"/>
    <mergeCell ref="A41:E41"/>
    <mergeCell ref="A43:B43"/>
    <mergeCell ref="C43:J43"/>
    <mergeCell ref="A44:B44"/>
    <mergeCell ref="C44:J44"/>
    <mergeCell ref="A49:E49"/>
    <mergeCell ref="A50:E50"/>
    <mergeCell ref="A51:E51"/>
    <mergeCell ref="A52:E52"/>
    <mergeCell ref="A53:E5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opLeftCell="A19" workbookViewId="0">
      <selection activeCell="A52" sqref="A52:E52"/>
    </sheetView>
  </sheetViews>
  <sheetFormatPr baseColWidth="10" defaultRowHeight="14.25"/>
  <cols>
    <col min="1" max="1" width="14.25" bestFit="1" customWidth="1"/>
    <col min="2" max="3" width="8.375" customWidth="1"/>
    <col min="4" max="4" width="9.75" customWidth="1"/>
    <col min="7" max="7" width="11.375" bestFit="1" customWidth="1"/>
    <col min="8" max="8" width="13.625" customWidth="1"/>
    <col min="9" max="9" width="27.875" bestFit="1" customWidth="1"/>
  </cols>
  <sheetData>
    <row r="1" spans="1:9" s="125" customFormat="1" ht="15">
      <c r="A1" s="133" t="s">
        <v>0</v>
      </c>
      <c r="B1" s="134"/>
      <c r="C1" s="134"/>
      <c r="D1" s="134"/>
      <c r="E1" s="134"/>
      <c r="F1" s="124"/>
      <c r="G1" s="124"/>
      <c r="H1" s="124"/>
      <c r="I1" s="124"/>
    </row>
    <row r="2" spans="1:9" ht="15" thickBot="1">
      <c r="E2" s="1"/>
    </row>
    <row r="3" spans="1:9" ht="60.75" thickBot="1">
      <c r="A3" s="106" t="s">
        <v>1</v>
      </c>
      <c r="B3" s="113" t="s">
        <v>2</v>
      </c>
      <c r="C3" s="113" t="s">
        <v>3</v>
      </c>
      <c r="D3" s="113" t="s">
        <v>4</v>
      </c>
      <c r="E3" s="122" t="s">
        <v>5</v>
      </c>
      <c r="F3" s="122" t="s">
        <v>6</v>
      </c>
      <c r="G3" s="122" t="s">
        <v>7</v>
      </c>
      <c r="H3" s="122" t="s">
        <v>8</v>
      </c>
      <c r="I3" s="123" t="s">
        <v>9</v>
      </c>
    </row>
    <row r="4" spans="1:9" ht="15">
      <c r="A4" s="107">
        <v>2018</v>
      </c>
      <c r="B4" s="2" t="s">
        <v>10</v>
      </c>
      <c r="C4" s="2">
        <v>10</v>
      </c>
      <c r="D4" s="3">
        <v>65</v>
      </c>
      <c r="E4" s="4">
        <v>20</v>
      </c>
      <c r="F4" s="5">
        <f>D4*4*16.11*0.5</f>
        <v>2094.2999999999997</v>
      </c>
      <c r="G4" s="5">
        <f>D4*16*16.11</f>
        <v>16754.399999999998</v>
      </c>
      <c r="H4" s="6">
        <f>C4*700</f>
        <v>7000</v>
      </c>
      <c r="I4" s="7" t="s">
        <v>34</v>
      </c>
    </row>
    <row r="5" spans="1:9">
      <c r="A5" s="108"/>
      <c r="B5" s="8" t="s">
        <v>11</v>
      </c>
      <c r="C5" s="8">
        <v>15</v>
      </c>
      <c r="D5" s="9">
        <v>97.5</v>
      </c>
      <c r="E5" s="10">
        <v>20</v>
      </c>
      <c r="F5" s="11">
        <f>D5*4*16.11*0.5</f>
        <v>3141.45</v>
      </c>
      <c r="G5" s="11">
        <f>D5*16*16.11</f>
        <v>25131.599999999999</v>
      </c>
      <c r="H5" s="12">
        <f>C5*700</f>
        <v>10500</v>
      </c>
      <c r="I5" s="13" t="s">
        <v>35</v>
      </c>
    </row>
    <row r="6" spans="1:9">
      <c r="A6" s="109"/>
      <c r="B6" s="8" t="s">
        <v>12</v>
      </c>
      <c r="C6" s="8">
        <v>10</v>
      </c>
      <c r="D6" s="9">
        <v>65</v>
      </c>
      <c r="E6" s="10">
        <v>20</v>
      </c>
      <c r="F6" s="14">
        <v>0</v>
      </c>
      <c r="G6" s="14">
        <f t="shared" ref="G6:G7" si="0">D6*E6*16.11</f>
        <v>20943</v>
      </c>
      <c r="H6" s="12">
        <f>C6*700</f>
        <v>7000</v>
      </c>
      <c r="I6" s="13" t="s">
        <v>34</v>
      </c>
    </row>
    <row r="7" spans="1:9">
      <c r="A7" s="110"/>
      <c r="B7" s="16" t="s">
        <v>13</v>
      </c>
      <c r="C7" s="16">
        <v>10</v>
      </c>
      <c r="D7" s="17">
        <v>65</v>
      </c>
      <c r="E7" s="18">
        <v>20</v>
      </c>
      <c r="F7" s="19">
        <v>0</v>
      </c>
      <c r="G7" s="19">
        <f t="shared" si="0"/>
        <v>20943</v>
      </c>
      <c r="H7" s="20">
        <f>C7*700</f>
        <v>7000</v>
      </c>
      <c r="I7" s="21" t="s">
        <v>35</v>
      </c>
    </row>
    <row r="8" spans="1:9" ht="15" thickBot="1">
      <c r="A8" s="111"/>
      <c r="B8" s="22" t="s">
        <v>14</v>
      </c>
      <c r="C8" s="22">
        <v>15</v>
      </c>
      <c r="D8" s="23">
        <v>97.5</v>
      </c>
      <c r="E8" s="24">
        <v>20</v>
      </c>
      <c r="F8" s="25">
        <f>D8*4*16.11*0.5</f>
        <v>3141.45</v>
      </c>
      <c r="G8" s="25">
        <f>D8*16*16.11</f>
        <v>25131.599999999999</v>
      </c>
      <c r="H8" s="26">
        <f>C8*700</f>
        <v>10500</v>
      </c>
      <c r="I8" s="27" t="s">
        <v>34</v>
      </c>
    </row>
    <row r="9" spans="1:9" ht="15.75" thickBot="1">
      <c r="A9" s="112" t="s">
        <v>15</v>
      </c>
      <c r="B9" s="28"/>
      <c r="C9" s="29"/>
      <c r="D9" s="30"/>
      <c r="E9" s="31"/>
      <c r="F9" s="32">
        <f>SUM(F4:F8)</f>
        <v>8377.2000000000007</v>
      </c>
      <c r="G9" s="32">
        <f>SUM(G4:G8)</f>
        <v>108903.6</v>
      </c>
      <c r="H9" s="33">
        <f>SUM(H4:H8)</f>
        <v>42000</v>
      </c>
      <c r="I9" s="34"/>
    </row>
    <row r="10" spans="1:9" ht="15.75" thickBot="1">
      <c r="A10" s="113"/>
      <c r="B10" s="35"/>
      <c r="C10" s="29"/>
      <c r="D10" s="30"/>
      <c r="E10" s="31"/>
      <c r="F10" s="32"/>
      <c r="G10" s="32"/>
      <c r="H10" s="33"/>
      <c r="I10" s="36"/>
    </row>
    <row r="11" spans="1:9" ht="15">
      <c r="A11" s="107">
        <v>2019</v>
      </c>
      <c r="B11" s="37"/>
      <c r="C11" s="37"/>
      <c r="D11" s="37"/>
      <c r="E11" s="38"/>
      <c r="F11" s="37"/>
      <c r="G11" s="37"/>
      <c r="H11" s="37"/>
      <c r="I11" s="39"/>
    </row>
    <row r="12" spans="1:9">
      <c r="A12" s="108"/>
      <c r="B12" s="40" t="s">
        <v>11</v>
      </c>
      <c r="C12" s="40">
        <v>15</v>
      </c>
      <c r="D12" s="41">
        <v>97.5</v>
      </c>
      <c r="E12" s="42">
        <v>20</v>
      </c>
      <c r="F12" s="43">
        <f>D12*4*16.11*0.5</f>
        <v>3141.45</v>
      </c>
      <c r="G12" s="43">
        <f>D12*16*16.11</f>
        <v>25131.599999999999</v>
      </c>
      <c r="H12" s="44">
        <f>C12*700</f>
        <v>10500</v>
      </c>
      <c r="I12" s="45" t="s">
        <v>36</v>
      </c>
    </row>
    <row r="13" spans="1:9">
      <c r="A13" s="109"/>
      <c r="B13" s="40" t="s">
        <v>12</v>
      </c>
      <c r="C13" s="40">
        <v>10</v>
      </c>
      <c r="D13" s="41">
        <v>65</v>
      </c>
      <c r="E13" s="42">
        <v>20</v>
      </c>
      <c r="F13" s="43">
        <v>0</v>
      </c>
      <c r="G13" s="43">
        <f t="shared" ref="G13:G14" si="1">D13*E13*16.11</f>
        <v>20943</v>
      </c>
      <c r="H13" s="44">
        <f>C13*700</f>
        <v>7000</v>
      </c>
      <c r="I13" s="45" t="s">
        <v>37</v>
      </c>
    </row>
    <row r="14" spans="1:9">
      <c r="A14" s="110"/>
      <c r="B14" s="8" t="s">
        <v>13</v>
      </c>
      <c r="C14" s="8">
        <v>10</v>
      </c>
      <c r="D14" s="9">
        <v>65</v>
      </c>
      <c r="E14" s="10">
        <v>20</v>
      </c>
      <c r="F14" s="14">
        <v>0</v>
      </c>
      <c r="G14" s="14">
        <f t="shared" si="1"/>
        <v>20943</v>
      </c>
      <c r="H14" s="12">
        <f>C14*700</f>
        <v>7000</v>
      </c>
      <c r="I14" s="13" t="s">
        <v>36</v>
      </c>
    </row>
    <row r="15" spans="1:9" ht="15" thickBot="1">
      <c r="A15" s="111"/>
      <c r="B15" s="46" t="s">
        <v>14</v>
      </c>
      <c r="C15" s="46">
        <v>15</v>
      </c>
      <c r="D15" s="47">
        <v>97.5</v>
      </c>
      <c r="E15" s="48">
        <v>20</v>
      </c>
      <c r="F15" s="49">
        <f>D15*4*16.11*0.5</f>
        <v>3141.45</v>
      </c>
      <c r="G15" s="49">
        <f>D15*16*16.11</f>
        <v>25131.599999999999</v>
      </c>
      <c r="H15" s="50">
        <f>C15*700</f>
        <v>10500</v>
      </c>
      <c r="I15" s="51" t="s">
        <v>37</v>
      </c>
    </row>
    <row r="16" spans="1:9" ht="15.75" thickBot="1">
      <c r="A16" s="112" t="s">
        <v>16</v>
      </c>
      <c r="B16" s="35"/>
      <c r="C16" s="29"/>
      <c r="D16" s="30"/>
      <c r="E16" s="31"/>
      <c r="F16" s="32">
        <f>SUM(F11:F15)</f>
        <v>6282.9</v>
      </c>
      <c r="G16" s="32">
        <f>SUM(G11:G15)</f>
        <v>92149.200000000012</v>
      </c>
      <c r="H16" s="33">
        <f>SUM(H11:H15)</f>
        <v>35000</v>
      </c>
      <c r="I16" s="34"/>
    </row>
    <row r="17" spans="1:9" ht="15" thickBot="1">
      <c r="A17" s="114"/>
      <c r="B17" s="52"/>
      <c r="C17" s="52"/>
      <c r="D17" s="53"/>
      <c r="E17" s="54"/>
      <c r="F17" s="55"/>
      <c r="G17" s="55"/>
      <c r="H17" s="56"/>
      <c r="I17" s="57"/>
    </row>
    <row r="18" spans="1:9" ht="15">
      <c r="A18" s="107">
        <v>2020</v>
      </c>
      <c r="B18" s="58"/>
      <c r="C18" s="58"/>
      <c r="D18" s="59"/>
      <c r="E18" s="60"/>
      <c r="F18" s="61"/>
      <c r="G18" s="61"/>
      <c r="H18" s="62"/>
      <c r="I18" s="37"/>
    </row>
    <row r="19" spans="1:9">
      <c r="A19" s="108"/>
      <c r="B19" s="63" t="s">
        <v>11</v>
      </c>
      <c r="C19" s="63">
        <v>15</v>
      </c>
      <c r="D19" s="64">
        <v>97.5</v>
      </c>
      <c r="E19" s="65">
        <v>20</v>
      </c>
      <c r="F19" s="66">
        <f>D19*4*16.11*0.5</f>
        <v>3141.45</v>
      </c>
      <c r="G19" s="66">
        <f>D19*16*16.11</f>
        <v>25131.599999999999</v>
      </c>
      <c r="H19" s="67">
        <f>C19*700</f>
        <v>10500</v>
      </c>
      <c r="I19" s="68" t="s">
        <v>17</v>
      </c>
    </row>
    <row r="20" spans="1:9">
      <c r="A20" s="108"/>
      <c r="B20" s="63" t="s">
        <v>12</v>
      </c>
      <c r="C20" s="63">
        <v>10</v>
      </c>
      <c r="D20" s="64">
        <v>65</v>
      </c>
      <c r="E20" s="65">
        <v>20</v>
      </c>
      <c r="F20" s="66">
        <v>0</v>
      </c>
      <c r="G20" s="66">
        <f t="shared" ref="G20:G21" si="2">D20*E20*16.11</f>
        <v>20943</v>
      </c>
      <c r="H20" s="67">
        <f>C20*700</f>
        <v>7000</v>
      </c>
      <c r="I20" s="68" t="s">
        <v>18</v>
      </c>
    </row>
    <row r="21" spans="1:9">
      <c r="A21" s="115"/>
      <c r="B21" s="40" t="s">
        <v>13</v>
      </c>
      <c r="C21" s="40">
        <v>10</v>
      </c>
      <c r="D21" s="41">
        <v>65</v>
      </c>
      <c r="E21" s="42">
        <v>20</v>
      </c>
      <c r="F21" s="43">
        <v>0</v>
      </c>
      <c r="G21" s="43">
        <f t="shared" si="2"/>
        <v>20943</v>
      </c>
      <c r="H21" s="44">
        <f>C21*700</f>
        <v>7000</v>
      </c>
      <c r="I21" s="45" t="s">
        <v>38</v>
      </c>
    </row>
    <row r="22" spans="1:9" ht="15" thickBot="1">
      <c r="A22" s="116"/>
      <c r="B22" s="69" t="s">
        <v>14</v>
      </c>
      <c r="C22" s="69">
        <v>15</v>
      </c>
      <c r="D22" s="70">
        <v>97.5</v>
      </c>
      <c r="E22" s="71">
        <v>20</v>
      </c>
      <c r="F22" s="72">
        <f>D22*4*16.11*0.5</f>
        <v>3141.45</v>
      </c>
      <c r="G22" s="72">
        <f>D22*16*16.11</f>
        <v>25131.599999999999</v>
      </c>
      <c r="H22" s="73">
        <f>C22*700</f>
        <v>10500</v>
      </c>
      <c r="I22" s="51" t="s">
        <v>19</v>
      </c>
    </row>
    <row r="23" spans="1:9" ht="15.75" thickBot="1">
      <c r="A23" s="112" t="s">
        <v>20</v>
      </c>
      <c r="B23" s="74"/>
      <c r="C23" s="75"/>
      <c r="D23" s="75"/>
      <c r="E23" s="31"/>
      <c r="F23" s="32">
        <f>SUM(F18:F22)</f>
        <v>6282.9</v>
      </c>
      <c r="G23" s="32">
        <f>SUM(G18:G22)</f>
        <v>92149.200000000012</v>
      </c>
      <c r="H23" s="33">
        <f>SUM(H18:H22)</f>
        <v>35000</v>
      </c>
      <c r="I23" s="76"/>
    </row>
    <row r="24" spans="1:9" ht="15" thickBot="1">
      <c r="A24" s="114"/>
      <c r="B24" s="77"/>
      <c r="C24" s="78"/>
      <c r="D24" s="78"/>
      <c r="E24" s="79"/>
      <c r="F24" s="80"/>
      <c r="G24" s="80"/>
      <c r="H24" s="81"/>
      <c r="I24" s="82"/>
    </row>
    <row r="25" spans="1:9" ht="15">
      <c r="A25" s="117">
        <v>2021</v>
      </c>
      <c r="B25" s="58"/>
      <c r="C25" s="58"/>
      <c r="D25" s="59"/>
      <c r="E25" s="60"/>
      <c r="F25" s="61"/>
      <c r="G25" s="61"/>
      <c r="H25" s="62"/>
      <c r="I25" s="37"/>
    </row>
    <row r="26" spans="1:9">
      <c r="A26" s="118"/>
      <c r="B26" s="16"/>
      <c r="C26" s="16"/>
      <c r="D26" s="17"/>
      <c r="E26" s="18"/>
      <c r="F26" s="19"/>
      <c r="G26" s="19"/>
      <c r="H26" s="20"/>
      <c r="I26" s="15"/>
    </row>
    <row r="27" spans="1:9" ht="15">
      <c r="A27" s="119" t="s">
        <v>21</v>
      </c>
      <c r="B27" s="83" t="s">
        <v>12</v>
      </c>
      <c r="C27" s="83">
        <v>10</v>
      </c>
      <c r="D27" s="84">
        <v>65</v>
      </c>
      <c r="E27" s="85">
        <v>20</v>
      </c>
      <c r="F27" s="86">
        <v>0</v>
      </c>
      <c r="G27" s="86">
        <f t="shared" ref="G27" si="3">D27*E27*16.11</f>
        <v>20943</v>
      </c>
      <c r="H27" s="87">
        <f>C27*700</f>
        <v>7000</v>
      </c>
      <c r="I27" s="88" t="s">
        <v>22</v>
      </c>
    </row>
    <row r="28" spans="1:9">
      <c r="A28" s="118"/>
      <c r="B28" s="63" t="s">
        <v>13</v>
      </c>
      <c r="C28" s="63">
        <v>10</v>
      </c>
      <c r="D28" s="64">
        <v>65</v>
      </c>
      <c r="E28" s="65">
        <v>20</v>
      </c>
      <c r="F28" s="66">
        <v>0</v>
      </c>
      <c r="G28" s="66">
        <f>D28*E28*16.11</f>
        <v>20943</v>
      </c>
      <c r="H28" s="67">
        <f>C28*700</f>
        <v>7000</v>
      </c>
      <c r="I28" s="68" t="s">
        <v>23</v>
      </c>
    </row>
    <row r="29" spans="1:9" ht="15" thickBot="1">
      <c r="A29" s="116"/>
      <c r="B29" s="89" t="s">
        <v>14</v>
      </c>
      <c r="C29" s="89">
        <v>15</v>
      </c>
      <c r="D29" s="90">
        <v>97.5</v>
      </c>
      <c r="E29" s="91">
        <v>20</v>
      </c>
      <c r="F29" s="92">
        <f>D29*4*16.11*0.5</f>
        <v>3141.45</v>
      </c>
      <c r="G29" s="92">
        <f>D29*16*16.11</f>
        <v>25131.599999999999</v>
      </c>
      <c r="H29" s="93">
        <f>C29*700</f>
        <v>10500</v>
      </c>
      <c r="I29" s="94" t="s">
        <v>24</v>
      </c>
    </row>
    <row r="30" spans="1:9" ht="15.75" thickBot="1">
      <c r="A30" s="112" t="s">
        <v>25</v>
      </c>
      <c r="B30" s="74"/>
      <c r="C30" s="29"/>
      <c r="D30" s="30"/>
      <c r="E30" s="31"/>
      <c r="F30" s="32">
        <f>SUM(F25:F29)</f>
        <v>3141.45</v>
      </c>
      <c r="G30" s="32">
        <f>SUM(G25:G29)</f>
        <v>67017.600000000006</v>
      </c>
      <c r="H30" s="33">
        <f>SUM(H25:H29)</f>
        <v>24500</v>
      </c>
      <c r="I30" s="34"/>
    </row>
    <row r="31" spans="1:9" ht="15" thickBot="1">
      <c r="A31" s="114"/>
      <c r="B31" s="52"/>
      <c r="C31" s="52"/>
      <c r="D31" s="53"/>
      <c r="E31" s="54"/>
      <c r="F31" s="55"/>
      <c r="G31" s="55"/>
      <c r="H31" s="56"/>
      <c r="I31" s="57"/>
    </row>
    <row r="32" spans="1:9" ht="15">
      <c r="A32" s="120">
        <v>2022</v>
      </c>
      <c r="B32" s="37"/>
      <c r="C32" s="37"/>
      <c r="D32" s="37"/>
      <c r="E32" s="38"/>
      <c r="F32" s="37"/>
      <c r="G32" s="37"/>
      <c r="H32" s="37"/>
      <c r="I32" s="37"/>
    </row>
    <row r="33" spans="1:9">
      <c r="A33" s="110"/>
      <c r="B33" s="15"/>
      <c r="C33" s="15"/>
      <c r="D33" s="15"/>
      <c r="E33" s="95"/>
      <c r="F33" s="15"/>
      <c r="G33" s="15"/>
      <c r="H33" s="15"/>
      <c r="I33" s="15"/>
    </row>
    <row r="34" spans="1:9">
      <c r="A34" s="110"/>
      <c r="B34" s="15"/>
      <c r="C34" s="15"/>
      <c r="D34" s="15"/>
      <c r="E34" s="95"/>
      <c r="F34" s="15"/>
      <c r="G34" s="15"/>
      <c r="H34" s="15"/>
      <c r="I34" s="15"/>
    </row>
    <row r="35" spans="1:9" ht="15">
      <c r="A35" s="121" t="s">
        <v>21</v>
      </c>
      <c r="B35" s="83" t="s">
        <v>13</v>
      </c>
      <c r="C35" s="83">
        <v>10</v>
      </c>
      <c r="D35" s="84">
        <v>65</v>
      </c>
      <c r="E35" s="85">
        <v>20</v>
      </c>
      <c r="F35" s="86">
        <v>0</v>
      </c>
      <c r="G35" s="86">
        <f>D35*E35*16.11</f>
        <v>20943</v>
      </c>
      <c r="H35" s="87">
        <f>C35*700</f>
        <v>7000</v>
      </c>
      <c r="I35" s="88" t="s">
        <v>22</v>
      </c>
    </row>
    <row r="36" spans="1:9" ht="15" thickBot="1">
      <c r="A36" s="111"/>
      <c r="B36" s="96" t="s">
        <v>14</v>
      </c>
      <c r="C36" s="96">
        <v>15</v>
      </c>
      <c r="D36" s="96">
        <v>97.5</v>
      </c>
      <c r="E36" s="97">
        <v>20</v>
      </c>
      <c r="F36" s="98">
        <f>D36*4*16.11*0.5</f>
        <v>3141.45</v>
      </c>
      <c r="G36" s="98">
        <f>D36*16*16.11</f>
        <v>25131.599999999999</v>
      </c>
      <c r="H36" s="98">
        <f>C36*700</f>
        <v>10500</v>
      </c>
      <c r="I36" s="99" t="s">
        <v>26</v>
      </c>
    </row>
    <row r="37" spans="1:9" ht="15.75" thickBot="1">
      <c r="A37" s="112" t="s">
        <v>27</v>
      </c>
      <c r="B37" s="74"/>
      <c r="C37" s="36"/>
      <c r="D37" s="36"/>
      <c r="E37" s="100"/>
      <c r="F37" s="101">
        <f>F35+F36</f>
        <v>3141.45</v>
      </c>
      <c r="G37" s="101">
        <f>G35+G36</f>
        <v>46074.6</v>
      </c>
      <c r="H37" s="101">
        <f>H35+H36</f>
        <v>17500</v>
      </c>
      <c r="I37" s="34"/>
    </row>
    <row r="38" spans="1:9" ht="15.75" thickBot="1">
      <c r="A38" s="112" t="s">
        <v>28</v>
      </c>
      <c r="B38" s="102"/>
      <c r="C38" s="102"/>
      <c r="D38" s="102"/>
      <c r="E38" s="103"/>
      <c r="F38" s="104">
        <f>F9+F16+F23+F30+F37</f>
        <v>27225.9</v>
      </c>
      <c r="G38" s="104">
        <f>G9+G16+G23+G30+G37</f>
        <v>406294.19999999995</v>
      </c>
      <c r="H38" s="104">
        <f>H9+H16+H23+H30+H37</f>
        <v>154000</v>
      </c>
      <c r="I38" s="105"/>
    </row>
    <row r="39" spans="1:9">
      <c r="E39" s="1"/>
    </row>
    <row r="40" spans="1:9">
      <c r="E40" s="1"/>
    </row>
    <row r="41" spans="1:9" ht="15">
      <c r="A41" s="133" t="s">
        <v>29</v>
      </c>
      <c r="B41" s="135"/>
      <c r="C41" s="135"/>
      <c r="D41" s="135"/>
      <c r="E41" s="135"/>
    </row>
    <row r="42" spans="1:9">
      <c r="E42" s="1"/>
    </row>
    <row r="43" spans="1:9" ht="15">
      <c r="A43" s="136" t="s">
        <v>30</v>
      </c>
      <c r="B43" s="137"/>
      <c r="C43" s="138" t="s">
        <v>31</v>
      </c>
      <c r="D43" s="139"/>
      <c r="E43" s="139"/>
      <c r="F43" s="139"/>
      <c r="G43" s="139"/>
      <c r="H43" s="139"/>
      <c r="I43" s="137"/>
    </row>
    <row r="44" spans="1:9" ht="15">
      <c r="A44" s="136" t="s">
        <v>32</v>
      </c>
      <c r="B44" s="137"/>
      <c r="C44" s="138" t="s">
        <v>33</v>
      </c>
      <c r="D44" s="139"/>
      <c r="E44" s="139"/>
      <c r="F44" s="139"/>
      <c r="G44" s="139"/>
      <c r="H44" s="139"/>
      <c r="I44" s="137"/>
    </row>
    <row r="47" spans="1:9" s="124" customFormat="1" ht="15">
      <c r="A47" s="124" t="s">
        <v>39</v>
      </c>
    </row>
    <row r="49" spans="1:5" ht="15">
      <c r="A49" s="132" t="s">
        <v>40</v>
      </c>
      <c r="B49" s="132"/>
      <c r="C49" s="132"/>
      <c r="D49" s="132"/>
      <c r="E49" s="132"/>
    </row>
    <row r="50" spans="1:5" ht="15">
      <c r="A50" s="132" t="s">
        <v>41</v>
      </c>
      <c r="B50" s="132"/>
      <c r="C50" s="132"/>
      <c r="D50" s="132"/>
      <c r="E50" s="132"/>
    </row>
    <row r="51" spans="1:5" ht="15">
      <c r="A51" s="132" t="s">
        <v>42</v>
      </c>
      <c r="B51" s="132"/>
      <c r="C51" s="132"/>
      <c r="D51" s="132"/>
      <c r="E51" s="132"/>
    </row>
    <row r="52" spans="1:5" ht="15">
      <c r="A52" s="132" t="s">
        <v>43</v>
      </c>
      <c r="B52" s="132"/>
      <c r="C52" s="132"/>
      <c r="D52" s="132"/>
      <c r="E52" s="132"/>
    </row>
    <row r="53" spans="1:5" ht="15">
      <c r="A53" s="132" t="s">
        <v>44</v>
      </c>
      <c r="B53" s="132"/>
      <c r="C53" s="132"/>
      <c r="D53" s="132"/>
      <c r="E53" s="132"/>
    </row>
  </sheetData>
  <mergeCells count="11">
    <mergeCell ref="A1:E1"/>
    <mergeCell ref="A41:E41"/>
    <mergeCell ref="A43:B43"/>
    <mergeCell ref="C43:I43"/>
    <mergeCell ref="A44:B44"/>
    <mergeCell ref="C44:I44"/>
    <mergeCell ref="A53:E53"/>
    <mergeCell ref="A52:E52"/>
    <mergeCell ref="A51:E51"/>
    <mergeCell ref="A50:E50"/>
    <mergeCell ref="A49:E49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M3, 4 klären</vt:lpstr>
      <vt:lpstr>Tabelle2</vt:lpstr>
      <vt:lpstr>Tabelle3</vt:lpstr>
    </vt:vector>
  </TitlesOfParts>
  <Company>Landeshauptstadt Stuttgart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u400243</dc:creator>
  <cp:lastModifiedBy>u400240</cp:lastModifiedBy>
  <cp:lastPrinted>2016-12-29T15:58:25Z</cp:lastPrinted>
  <dcterms:created xsi:type="dcterms:W3CDTF">2016-12-28T09:31:13Z</dcterms:created>
  <dcterms:modified xsi:type="dcterms:W3CDTF">2016-12-29T16:03:18Z</dcterms:modified>
</cp:coreProperties>
</file>