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-15" yWindow="-15" windowWidth="7650" windowHeight="8715" activeTab="1"/>
  </bookViews>
  <sheets>
    <sheet name="Info" sheetId="1" r:id="rId1"/>
    <sheet name="aktuell" sheetId="4155" r:id="rId2"/>
    <sheet name="seit 2009" sheetId="4154" r:id="rId3"/>
    <sheet name="2003 - 2008" sheetId="4151" r:id="rId4"/>
    <sheet name="1995 - 2002" sheetId="4152" r:id="rId5"/>
    <sheet name="1994" sheetId="4153" r:id="rId6"/>
  </sheets>
  <externalReferences>
    <externalReference r:id="rId7"/>
  </externalReferences>
  <definedNames>
    <definedName name="_Fill" localSheetId="0" hidden="1">'[1]seit 1990'!#REF!</definedName>
    <definedName name="_xlnm._FilterDatabase" localSheetId="4" hidden="1">'1995 - 2002'!$A$8:$B$8</definedName>
    <definedName name="_xlnm._FilterDatabase" localSheetId="3" hidden="1">'2003 - 2008'!$A$8:$B$8</definedName>
    <definedName name="_xlnm._FilterDatabase" localSheetId="2" hidden="1">'seit 2009'!$A$8:$B$112</definedName>
    <definedName name="_Order1" localSheetId="0" hidden="1">0</definedName>
    <definedName name="_Order1" hidden="1">0</definedName>
    <definedName name="Farbe">#REF!,#REF!,#REF!</definedName>
    <definedName name="Jahrbuch">aktuell!$A$5:$F$28</definedName>
  </definedNames>
  <calcPr calcId="162913"/>
</workbook>
</file>

<file path=xl/calcChain.xml><?xml version="1.0" encoding="utf-8"?>
<calcChain xmlns="http://schemas.openxmlformats.org/spreadsheetml/2006/main">
  <c r="I152" i="4154" l="1"/>
  <c r="I139" i="4154"/>
  <c r="I100" i="4154" l="1"/>
  <c r="I87" i="4154"/>
  <c r="I74" i="4154"/>
  <c r="H76" i="4154"/>
  <c r="A9" i="4155"/>
  <c r="H66" i="4154"/>
  <c r="H63" i="4154"/>
  <c r="G71" i="4154"/>
  <c r="G70" i="4154"/>
  <c r="G66" i="4154"/>
  <c r="F71" i="4154"/>
  <c r="E71" i="4154"/>
  <c r="C19" i="4152"/>
  <c r="C30" i="4152"/>
  <c r="C41" i="4152"/>
  <c r="C52" i="4152"/>
  <c r="C63" i="4152"/>
  <c r="C74" i="4152"/>
  <c r="C85" i="4152"/>
  <c r="C96" i="4152"/>
  <c r="E12" i="4153"/>
  <c r="E42" i="4153"/>
  <c r="E14" i="4153"/>
  <c r="E15" i="4153"/>
  <c r="E19" i="4153"/>
  <c r="E21" i="4153"/>
  <c r="E22" i="4153"/>
  <c r="E24" i="4153"/>
  <c r="E25" i="4153"/>
  <c r="E26" i="4153"/>
  <c r="E30" i="4153"/>
  <c r="E32" i="4153"/>
  <c r="E33" i="4153"/>
  <c r="E34" i="4153"/>
  <c r="E35" i="4153"/>
  <c r="E40" i="4153"/>
  <c r="B42" i="4153"/>
  <c r="C42" i="4153"/>
  <c r="D42" i="4153"/>
  <c r="F42" i="4153"/>
  <c r="H42" i="4153"/>
</calcChain>
</file>

<file path=xl/sharedStrings.xml><?xml version="1.0" encoding="utf-8"?>
<sst xmlns="http://schemas.openxmlformats.org/spreadsheetml/2006/main" count="919" uniqueCount="139">
  <si>
    <t xml:space="preserve">Verarbeitendes Gewerbe in Stuttgart seit 1994 nach ausgewählten </t>
  </si>
  <si>
    <t>Wirtschaftsbereichen und Strukturmerkmalen</t>
  </si>
  <si>
    <t xml:space="preserve">Wirtschaftsbereichen und Strukturmerkmalen </t>
  </si>
  <si>
    <t>Gesamtumsatz</t>
  </si>
  <si>
    <t>Betriebe</t>
  </si>
  <si>
    <t>Beschäftigte</t>
  </si>
  <si>
    <t>Wirtschaftsbereich</t>
  </si>
  <si>
    <t>insgesamt</t>
  </si>
  <si>
    <t>Anzahl</t>
  </si>
  <si>
    <t xml:space="preserve">   Chemische Industrie</t>
  </si>
  <si>
    <t xml:space="preserve">   Maschinenbau</t>
  </si>
  <si>
    <t xml:space="preserve">Verarbeitendes Gewerbe in Stuttgart 1994 nach ausgewählten </t>
  </si>
  <si>
    <t>Hauptgruppen und Strukturmerkmalen</t>
  </si>
  <si>
    <t>Grundstoff- und Produktionsgütergewerbe</t>
  </si>
  <si>
    <t>Zusammen</t>
  </si>
  <si>
    <t>darunter:</t>
  </si>
  <si>
    <t xml:space="preserve">   Gewinnung und Verarbeitung von Steinen und Erden</t>
  </si>
  <si>
    <t>Investitionsgüter produzierendes Gewerbe</t>
  </si>
  <si>
    <t xml:space="preserve">   Stahlverformung</t>
  </si>
  <si>
    <t xml:space="preserve">   Straßenfahrzeugbau, Reparatur von Kfz</t>
  </si>
  <si>
    <t xml:space="preserve">   Elektrotechnik, Reparatur von Haushaltsgeräten</t>
  </si>
  <si>
    <t xml:space="preserve">   Feinmechanik, Optik, Herstellung von Uhren</t>
  </si>
  <si>
    <t xml:space="preserve">   Herstellung von Eisen-, Blech-, Metallwaren</t>
  </si>
  <si>
    <t>Verbrauchsgüter produzierendes Gewerbe</t>
  </si>
  <si>
    <t xml:space="preserve">   Herstellung von Musikinstrumenten, Spielwaren, usw.</t>
  </si>
  <si>
    <t xml:space="preserve">   Holzverarbeitung</t>
  </si>
  <si>
    <t xml:space="preserve">   Papier- und Pappeverarbeitung</t>
  </si>
  <si>
    <t xml:space="preserve">   Druckerei, Vervielfältigung</t>
  </si>
  <si>
    <t xml:space="preserve">   Bekleidungsgewerbe</t>
  </si>
  <si>
    <t>Nahrungs- und Genußmittelgewerbe</t>
  </si>
  <si>
    <t>Insgesamt</t>
  </si>
  <si>
    <t xml:space="preserve">          Verarbeitendes Gewerbe insgesamt</t>
  </si>
  <si>
    <t>_________________________________________</t>
  </si>
  <si>
    <t>1 000 Euro</t>
  </si>
  <si>
    <t>1 000 Std.</t>
  </si>
  <si>
    <t>1 000 MJ</t>
  </si>
  <si>
    <t>Tabelle Nr. 1768</t>
  </si>
  <si>
    <t>Statistisches Landesamt Baden-Württemberg</t>
  </si>
  <si>
    <t>Erläuterungen:</t>
  </si>
  <si>
    <t>Das Verarbeitende Gewerbe ist ein Teilbereich des Produzierenden Gewerbes.</t>
  </si>
  <si>
    <t>Periodizität:</t>
  </si>
  <si>
    <t>Rechtsgrundlage:</t>
  </si>
  <si>
    <t xml:space="preserve">Gesetz über die Statistik im Produzierenden Gewerbe von 1975 in der Fassung </t>
  </si>
  <si>
    <t>der Bekanntmachung vom 30. Mai 1980 (BGBl. I S. 641), zuletzt geändert durch</t>
  </si>
  <si>
    <t>Artikel 3 der Verordnung vom 26. März 1991 (BGBl. I S. 846).</t>
  </si>
  <si>
    <t>Gliederungstiefe:</t>
  </si>
  <si>
    <t>Die Zuordnung zu den Wirtschaftszweigen erfolgt in den Statistiken des Produzieren-</t>
  </si>
  <si>
    <t xml:space="preserve">den Gewerbes nach dem Schwerpunkt der wirtschaftlichen Tätigkeit, in der Regel </t>
  </si>
  <si>
    <t>gemessen an der Beschäftigtenzahl. Ab dem 1. Januar 2003 gilt für die Gliede-</t>
  </si>
  <si>
    <t>rung der Ergebnisse die "Klassifikation der Wirtschaftszweige, Ausgabe 2003</t>
  </si>
  <si>
    <t xml:space="preserve">(WZ 2003)". Ergebnisse, die sich auf das Berichtsjahr 1994 und frühere beziehen, sind, </t>
  </si>
  <si>
    <t xml:space="preserve">soweit nicht auf die neue Klassifikation WZ 2003 umgerechnet, gegliedert nach der </t>
  </si>
  <si>
    <t>"Systematik der Wirtschaftszweige, Ausgabe 1979, Fassung für die Statistik im Pro-</t>
  </si>
  <si>
    <t xml:space="preserve">duzierenden Gewerbe (SYPRO)"bzw. ab 1995 nach der "Klassifikation der Wirtschaftszweige, </t>
  </si>
  <si>
    <t>Ausgabe 1993. Sie sind mit den Folgejahren nicht voll vergleichbar.</t>
  </si>
  <si>
    <t>Die räumliche Gliederung umfasst die Gemeindeebene.</t>
  </si>
  <si>
    <t xml:space="preserve">Quelle: </t>
  </si>
  <si>
    <t>Erläuterungsblatt zu Tabelle Nr. 1768</t>
  </si>
  <si>
    <t>a: fachlich</t>
  </si>
  <si>
    <t>b: räumlich</t>
  </si>
  <si>
    <t>darunter Ausland</t>
  </si>
  <si>
    <t>Löhne und Gehälter</t>
  </si>
  <si>
    <t xml:space="preserve"> Arbeiter-stunden</t>
  </si>
  <si>
    <t>Energie-verbrauch</t>
  </si>
  <si>
    <t>Hauptgruppe/Wirtschaftsgruppe</t>
  </si>
  <si>
    <t>Verarbeitendes Gewerbe insgesamt</t>
  </si>
  <si>
    <t>.</t>
  </si>
  <si>
    <t xml:space="preserve">. </t>
  </si>
  <si>
    <t xml:space="preserve">.  </t>
  </si>
  <si>
    <t>Entgelt</t>
  </si>
  <si>
    <t>Metallerzeugung und -bearbeitung, Herstellung von Metallerzeugnissen</t>
  </si>
  <si>
    <t>Ernährungsgewerbe und Tabakverarbeitung</t>
  </si>
  <si>
    <t>Papier-, Verlags- und Druckgewerbe</t>
  </si>
  <si>
    <t>Chemische Industrie</t>
  </si>
  <si>
    <t>Maschinenbau</t>
  </si>
  <si>
    <t>Fahrzeugbau</t>
  </si>
  <si>
    <t>Sonstige</t>
  </si>
  <si>
    <t>Herstellung von Möbeln, Schmuck, Musikinstrumenten, Sportgeräten, Spielwaren und sonstigen Erzeugnisse; Recycling</t>
  </si>
  <si>
    <t>Glasgewerbe, Keramik, Verarbeitung von Steinen und Erden</t>
  </si>
  <si>
    <t>Herstellung von Büromaschinen, Datenverarbeitungsgeräten und -einrichtungen; Elektrotechnik, Feinmechanik und Optik</t>
  </si>
  <si>
    <t>Entgelte</t>
  </si>
  <si>
    <t>Ab 2007 entfällt das Merkmal "geleistete Arbeitsstunden".</t>
  </si>
  <si>
    <t>Das Produzierende Gewerbe umfasst neben dem Verarbeitenden Gewerbe, das Baugewerbe</t>
  </si>
  <si>
    <t xml:space="preserve">die Energie- und Wasserversorgung sowie den Bergbau; dabei sind auch die Unternehmen und </t>
  </si>
  <si>
    <t>Betriebe einbezogen, deren Inhaber(innen) oder Leiter(innen) in die Handwerksrolle eingetragen sind.</t>
  </si>
  <si>
    <t>Der Berichtskreis der Statistiken im Produzierenden Gewerbe erstreckt sich grundsätzlich auf alle</t>
  </si>
  <si>
    <t>Unternehmen mit 20 Beschäftigten und mehr, deren wirtschaftlicher Schwerpunkt im Produzierenden</t>
  </si>
  <si>
    <t>Gewerbe liegt und - unabhängig von der Größe - auf alle Betriebe dieser Unternehmen. Einbezogen</t>
  </si>
  <si>
    <t>sind ferner die produzierenden Betriebe mit im Allgemeinen 20 Beschäftigte und mehr von Unter-</t>
  </si>
  <si>
    <t>nehmen außerhalb des Produzierenden Gewerbes sowie der Bergbau und Gewinnung von Steinen</t>
  </si>
  <si>
    <t>und Erden.</t>
  </si>
  <si>
    <t>Jahr</t>
  </si>
  <si>
    <t>Die Statistik wird jährlich erstellt und steht ab 31. Mai des Folgejahres zur Verfügung.</t>
  </si>
  <si>
    <r>
      <t>2002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</si>
  <si>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Einschl. nachträglich aufgefundener Handwerksunternehmen aus administrativen Registerquellen (insbes. der Bundesanstalt für Arbeit).</t>
    </r>
  </si>
  <si>
    <t xml:space="preserve">Verarbeitendes Gewerbe in Stuttgart seit 2003 nach ausgewählten </t>
  </si>
  <si>
    <r>
      <t xml:space="preserve"> Arbeits-stunden</t>
    </r>
    <r>
      <rPr>
        <vertAlign val="superscript"/>
        <sz val="8"/>
        <rFont val="Arial"/>
        <family val="2"/>
      </rPr>
      <t>1</t>
    </r>
  </si>
  <si>
    <r>
      <t>2003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</si>
  <si>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Ab 2003 auf Basis aller Beschäftigen, davor nur Arbeiter.</t>
    </r>
  </si>
  <si>
    <t xml:space="preserve">Verarbeitendes Gewerbe in Stuttgart von 1995 bis 2002 nach ausgewählten </t>
  </si>
  <si>
    <t>Wirtschaftsbereichen und Strukturmerkmalen (WZ 2003)</t>
  </si>
  <si>
    <t>Wirtschaftsbereichen und Strukturmerkmalen (WZ 2008)</t>
  </si>
  <si>
    <t>Herstellung von Druckerzeugnissen,
Vervielfältigung von bespielten Ton-,
Bild- und Datenträgern</t>
  </si>
  <si>
    <t>Herstellung von chemischen
Erzeugnissen</t>
  </si>
  <si>
    <t>Herstellung von Glas und Glaswaren,
Keramik, Verarbeitung von Steinen und
Erden</t>
  </si>
  <si>
    <t>Herstellung von Metallerzeugnissen</t>
  </si>
  <si>
    <t>Herstellung von Datenverarbeitungsgeräten,
elektronischen und optischen
Erzeugnissen</t>
  </si>
  <si>
    <t>Herstellung von elektrischen
Ausrüstungen</t>
  </si>
  <si>
    <t>Herstellung von Kraftwagen und
Kraftwagenteilen</t>
  </si>
  <si>
    <t>Herstellung von sonstigen Waren</t>
  </si>
  <si>
    <t>Reparatur und Installation von
Maschinen und Ausrüstungen</t>
  </si>
  <si>
    <t>C</t>
  </si>
  <si>
    <t>Herstellung von Druckerzeugnissen,
  Vervielfältigung von bespielten Ton-,
  Bild- und Datenträgern</t>
  </si>
  <si>
    <t>Herstellung von Glas und Glaswaren,
  Keramik, Verarbeitung von Steinen und
  Erden</t>
  </si>
  <si>
    <t>Herstellung von Datenverarbeitungsgeräten,
  elektronischen und optischen
  Erzeugnissen</t>
  </si>
  <si>
    <t>Herstellung von elektrischen
  Ausrüstungen</t>
  </si>
  <si>
    <t>Herstellung von Kraftwagen und
  Kraftwagenteilen</t>
  </si>
  <si>
    <t>Reparatur und Installation von
  Maschinen und Ausrüstungen</t>
  </si>
  <si>
    <t>Quelle: Statistisches Landesamt Baden-Württemberg</t>
  </si>
  <si>
    <t xml:space="preserve"> .  </t>
  </si>
  <si>
    <t>darunter</t>
  </si>
  <si>
    <t>Herstellung von Nahrungs- und Futtermitteln</t>
  </si>
  <si>
    <t>Abschnitt/ Abteilung</t>
  </si>
  <si>
    <t>Wirtschaftsabteilung</t>
  </si>
  <si>
    <r>
      <t>5.8.2 Verarbeitendes Gewerbe in Stuttgart 2013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nach ausgewählten Wirtschaftsabteilungen und Strukturmerkmalen</t>
    </r>
  </si>
  <si>
    <r>
      <t xml:space="preserve">5.8.2 Verarbeitendes Gewerbe in Stuttgart </t>
    </r>
    <r>
      <rPr>
        <sz val="10"/>
        <rFont val="Arial"/>
        <family val="2"/>
      </rPr>
      <t xml:space="preserve"> nach ausgewählten Wirtschaftsabteilungen und Strukturmerkmalen</t>
    </r>
  </si>
  <si>
    <t>______________</t>
  </si>
  <si>
    <t>-</t>
  </si>
  <si>
    <r>
      <t>Betriebe</t>
    </r>
    <r>
      <rPr>
        <vertAlign val="superscript"/>
        <sz val="8"/>
        <rFont val="Arial"/>
        <family val="2"/>
      </rPr>
      <t>2</t>
    </r>
  </si>
  <si>
    <r>
      <t>Beschäftigte</t>
    </r>
    <r>
      <rPr>
        <vertAlign val="superscript"/>
        <sz val="8"/>
        <rFont val="Arial"/>
        <family val="2"/>
      </rPr>
      <t>2</t>
    </r>
  </si>
  <si>
    <r>
      <t>Gesamtumsatz</t>
    </r>
    <r>
      <rPr>
        <vertAlign val="superscript"/>
        <sz val="8"/>
        <rFont val="Arial"/>
        <family val="2"/>
      </rPr>
      <t>3</t>
    </r>
  </si>
  <si>
    <t>1 000 €</t>
  </si>
  <si>
    <r>
      <t xml:space="preserve">1 </t>
    </r>
    <r>
      <rPr>
        <sz val="8"/>
        <rFont val="Arial"/>
        <family val="2"/>
      </rPr>
      <t xml:space="preserve">Nur Betriebe von Unternehmen mit im Allgemeinen 20 und mehr Beschäftigten.
</t>
    </r>
  </si>
  <si>
    <t xml:space="preserve">  Verarbeitendes Gewerbe sowie Bergbau und Gewinnung von Steinen und Erden.
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</si>
  <si>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Zum Stichtag 30.09.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</si>
  <si>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Ohne Umsatzsteuer</t>
    </r>
  </si>
  <si>
    <t>Herstellung von chemischen Erzeugnissen</t>
  </si>
  <si>
    <t>Herstellung von elektrischen Ausrüstungen</t>
  </si>
  <si>
    <r>
      <t>5.8.2 Verarbeitendes Gewerbe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2022 nach ausgewählten Wirtschaftsabteilungen und Strukturmerkmalen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</si>
</sst>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@__"/>
    <numFmt numFmtId="169" formatCode="#\ ###\ ##0.00__;"/>
    <numFmt numFmtId="170" formatCode="###\ ###\ ###__;\-\ ###\ ###\ ###__;\-__"/>
    <numFmt numFmtId="171" formatCode="#\ ###\ ##0______;\-\ #\ ###\ ##0______;\-______"/>
    <numFmt numFmtId="172" formatCode="#\ ###\ ##0__;\-\ #\ ###\ ##0__;\-_M"/>
    <numFmt numFmtId="173" formatCode="#\ ###\ ##0\ \ ;\–\ #\ ###\ ##0\ \ ;\ \–\ \ ;* @\ \ "/>
    <numFmt numFmtId="174" formatCode="0.0_ ;\-0.0\ "/>
  </numFmts>
  <fonts count="14" x14ac:knownFonts="1">
    <font>
      <sz val="8"/>
      <name val="Arial"/>
      <family val="2"/>
    </font>
    <font>
      <b/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20"/>
      <name val="Helv"/>
    </font>
    <font>
      <u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164" fontId="0" fillId="0" borderId="0" applyFill="0" applyBorder="0" applyAlignment="0" applyProtection="0">
      <alignment vertical="center"/>
    </xf>
    <xf numFmtId="165" fontId="3" fillId="0" borderId="0"/>
    <xf numFmtId="166" fontId="3" fillId="0" borderId="0"/>
    <xf numFmtId="167" fontId="3" fillId="0" borderId="0"/>
    <xf numFmtId="164" fontId="3" fillId="0" borderId="0"/>
    <xf numFmtId="0" fontId="13" fillId="0" borderId="0"/>
    <xf numFmtId="172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0" fontId="8" fillId="0" borderId="0"/>
    <xf numFmtId="0" fontId="2" fillId="0" borderId="0"/>
    <xf numFmtId="0" fontId="2" fillId="0" borderId="0"/>
  </cellStyleXfs>
  <cellXfs count="222">
    <xf numFmtId="164" fontId="0" fillId="0" borderId="0" xfId="0" applyAlignment="1"/>
    <xf numFmtId="164" fontId="7" fillId="0" borderId="0" xfId="0" applyFont="1" applyBorder="1" applyAlignment="1"/>
    <xf numFmtId="164" fontId="10" fillId="0" borderId="0" xfId="0" applyFont="1" applyBorder="1" applyAlignment="1"/>
    <xf numFmtId="164" fontId="7" fillId="0" borderId="1" xfId="0" applyFont="1" applyBorder="1" applyAlignment="1"/>
    <xf numFmtId="164" fontId="7" fillId="0" borderId="2" xfId="0" applyFont="1" applyBorder="1" applyAlignment="1"/>
    <xf numFmtId="164" fontId="7" fillId="0" borderId="3" xfId="0" applyFont="1" applyBorder="1" applyAlignment="1"/>
    <xf numFmtId="164" fontId="7" fillId="0" borderId="4" xfId="0" applyFont="1" applyBorder="1" applyAlignment="1">
      <alignment horizontal="center"/>
    </xf>
    <xf numFmtId="164" fontId="10" fillId="0" borderId="4" xfId="0" applyFont="1" applyBorder="1" applyAlignment="1">
      <alignment horizontal="center"/>
    </xf>
    <xf numFmtId="164" fontId="7" fillId="0" borderId="4" xfId="0" applyFont="1" applyBorder="1" applyAlignment="1"/>
    <xf numFmtId="164" fontId="7" fillId="0" borderId="4" xfId="0" quotePrefix="1" applyFont="1" applyBorder="1" applyAlignment="1"/>
    <xf numFmtId="164" fontId="7" fillId="0" borderId="5" xfId="0" applyFont="1" applyBorder="1" applyAlignment="1"/>
    <xf numFmtId="164" fontId="7" fillId="0" borderId="6" xfId="0" applyFont="1" applyBorder="1" applyAlignment="1"/>
    <xf numFmtId="164" fontId="7" fillId="0" borderId="2" xfId="0" applyFont="1" applyBorder="1" applyAlignment="1">
      <alignment horizontal="center"/>
    </xf>
    <xf numFmtId="164" fontId="10" fillId="0" borderId="4" xfId="0" applyFont="1" applyBorder="1" applyAlignment="1"/>
    <xf numFmtId="164" fontId="7" fillId="0" borderId="0" xfId="8" applyFont="1" applyAlignment="1">
      <alignment horizontal="centerContinuous"/>
    </xf>
    <xf numFmtId="164" fontId="4" fillId="0" borderId="0" xfId="8" applyAlignment="1">
      <alignment horizontal="centerContinuous"/>
    </xf>
    <xf numFmtId="164" fontId="4" fillId="0" borderId="0" xfId="8" applyAlignment="1"/>
    <xf numFmtId="164" fontId="1" fillId="0" borderId="0" xfId="8" applyFont="1" applyAlignment="1">
      <alignment horizontal="centerContinuous"/>
    </xf>
    <xf numFmtId="164" fontId="4" fillId="0" borderId="7" xfId="8" applyBorder="1" applyAlignment="1"/>
    <xf numFmtId="164" fontId="4" fillId="0" borderId="8" xfId="8" applyBorder="1" applyAlignment="1">
      <alignment horizontal="center" vertical="center" wrapText="1"/>
    </xf>
    <xf numFmtId="164" fontId="4" fillId="0" borderId="0" xfId="8" applyBorder="1" applyAlignment="1">
      <alignment horizontal="center" vertical="center" wrapText="1"/>
    </xf>
    <xf numFmtId="164" fontId="4" fillId="0" borderId="9" xfId="8" applyBorder="1" applyAlignment="1">
      <alignment horizontal="center" vertical="center" wrapText="1"/>
    </xf>
    <xf numFmtId="164" fontId="4" fillId="0" borderId="10" xfId="8" applyBorder="1" applyAlignment="1"/>
    <xf numFmtId="164" fontId="4" fillId="0" borderId="11" xfId="8" applyBorder="1" applyAlignment="1"/>
    <xf numFmtId="170" fontId="4" fillId="0" borderId="0" xfId="8" applyNumberFormat="1" applyFont="1" applyAlignment="1">
      <alignment horizontal="right"/>
    </xf>
    <xf numFmtId="164" fontId="4" fillId="0" borderId="12" xfId="8" applyBorder="1" applyAlignment="1">
      <alignment horizontal="left"/>
    </xf>
    <xf numFmtId="164" fontId="4" fillId="0" borderId="0" xfId="8" applyAlignment="1" applyProtection="1"/>
    <xf numFmtId="170" fontId="4" fillId="0" borderId="0" xfId="8" applyNumberFormat="1" applyAlignment="1" applyProtection="1"/>
    <xf numFmtId="168" fontId="4" fillId="0" borderId="0" xfId="8" applyNumberFormat="1" applyAlignment="1">
      <alignment horizontal="right"/>
    </xf>
    <xf numFmtId="170" fontId="4" fillId="0" borderId="0" xfId="8" applyNumberFormat="1" applyAlignment="1">
      <alignment horizontal="right"/>
    </xf>
    <xf numFmtId="164" fontId="4" fillId="0" borderId="0" xfId="8" applyAlignment="1">
      <alignment horizontal="right"/>
    </xf>
    <xf numFmtId="164" fontId="9" fillId="0" borderId="0" xfId="8" applyFont="1" applyAlignment="1">
      <alignment horizontal="left"/>
    </xf>
    <xf numFmtId="164" fontId="5" fillId="0" borderId="0" xfId="8" applyFont="1" applyAlignment="1"/>
    <xf numFmtId="164" fontId="5" fillId="0" borderId="0" xfId="8" applyFont="1" applyAlignment="1">
      <alignment horizontal="left"/>
    </xf>
    <xf numFmtId="164" fontId="4" fillId="0" borderId="0" xfId="8" applyBorder="1" applyAlignment="1"/>
    <xf numFmtId="164" fontId="4" fillId="0" borderId="13" xfId="8" applyBorder="1" applyAlignment="1">
      <alignment horizontal="center" vertical="center" wrapText="1"/>
    </xf>
    <xf numFmtId="164" fontId="4" fillId="0" borderId="14" xfId="8" applyBorder="1" applyAlignment="1">
      <alignment horizontal="center" vertical="center" wrapText="1"/>
    </xf>
    <xf numFmtId="164" fontId="4" fillId="0" borderId="15" xfId="8" applyBorder="1" applyAlignment="1">
      <alignment horizontal="centerContinuous"/>
    </xf>
    <xf numFmtId="164" fontId="6" fillId="0" borderId="0" xfId="8" applyFont="1" applyAlignment="1">
      <alignment horizontal="centerContinuous"/>
    </xf>
    <xf numFmtId="164" fontId="4" fillId="0" borderId="0" xfId="8" applyAlignment="1" applyProtection="1">
      <alignment horizontal="right"/>
    </xf>
    <xf numFmtId="169" fontId="4" fillId="0" borderId="0" xfId="8" applyNumberFormat="1" applyAlignment="1"/>
    <xf numFmtId="164" fontId="4" fillId="0" borderId="0" xfId="8" applyAlignment="1" applyProtection="1">
      <alignment horizontal="centerContinuous"/>
    </xf>
    <xf numFmtId="169" fontId="4" fillId="0" borderId="0" xfId="8" applyNumberFormat="1" applyAlignment="1" applyProtection="1"/>
    <xf numFmtId="169" fontId="4" fillId="0" borderId="0" xfId="8" applyNumberFormat="1" applyAlignment="1">
      <alignment horizontal="right"/>
    </xf>
    <xf numFmtId="164" fontId="4" fillId="0" borderId="3" xfId="8" applyBorder="1" applyAlignment="1"/>
    <xf numFmtId="164" fontId="6" fillId="0" borderId="12" xfId="8" applyFont="1" applyBorder="1" applyAlignment="1">
      <alignment horizontal="left"/>
    </xf>
    <xf numFmtId="164" fontId="5" fillId="0" borderId="0" xfId="8" applyFont="1" applyBorder="1" applyAlignment="1">
      <alignment horizontal="left"/>
    </xf>
    <xf numFmtId="164" fontId="4" fillId="0" borderId="0" xfId="8" applyFont="1" applyAlignment="1"/>
    <xf numFmtId="164" fontId="4" fillId="0" borderId="4" xfId="8" quotePrefix="1" applyBorder="1" applyAlignment="1">
      <alignment horizontal="left" vertical="top" wrapText="1"/>
    </xf>
    <xf numFmtId="164" fontId="4" fillId="0" borderId="4" xfId="8" applyFont="1" applyBorder="1" applyAlignment="1">
      <alignment horizontal="left" vertical="top" wrapText="1" indent="1"/>
    </xf>
    <xf numFmtId="164" fontId="4" fillId="0" borderId="0" xfId="8" applyAlignment="1">
      <alignment vertical="center"/>
    </xf>
    <xf numFmtId="170" fontId="4" fillId="0" borderId="0" xfId="8" applyNumberFormat="1" applyFont="1" applyAlignment="1">
      <alignment horizontal="right" vertical="center"/>
    </xf>
    <xf numFmtId="170" fontId="4" fillId="0" borderId="0" xfId="8" quotePrefix="1" applyNumberFormat="1" applyAlignment="1">
      <alignment horizontal="right" vertical="center"/>
    </xf>
    <xf numFmtId="164" fontId="4" fillId="0" borderId="0" xfId="8" applyBorder="1" applyAlignment="1">
      <alignment vertical="center"/>
    </xf>
    <xf numFmtId="170" fontId="4" fillId="0" borderId="0" xfId="8" quotePrefix="1" applyNumberFormat="1" applyBorder="1" applyAlignment="1">
      <alignment horizontal="right" vertical="center"/>
    </xf>
    <xf numFmtId="164" fontId="4" fillId="0" borderId="6" xfId="8" applyFont="1" applyBorder="1" applyAlignment="1">
      <alignment horizontal="left" vertical="top" wrapText="1" indent="1"/>
    </xf>
    <xf numFmtId="164" fontId="4" fillId="0" borderId="16" xfId="8" applyBorder="1" applyAlignment="1">
      <alignment vertical="center"/>
    </xf>
    <xf numFmtId="170" fontId="4" fillId="0" borderId="16" xfId="8" quotePrefix="1" applyNumberFormat="1" applyBorder="1" applyAlignment="1">
      <alignment horizontal="right" vertical="center"/>
    </xf>
    <xf numFmtId="1" fontId="4" fillId="0" borderId="4" xfId="8" applyNumberFormat="1" applyBorder="1" applyAlignment="1">
      <alignment vertical="center"/>
    </xf>
    <xf numFmtId="1" fontId="4" fillId="0" borderId="6" xfId="8" applyNumberFormat="1" applyBorder="1" applyAlignment="1">
      <alignment vertical="center"/>
    </xf>
    <xf numFmtId="1" fontId="4" fillId="0" borderId="4" xfId="8" quotePrefix="1" applyNumberFormat="1" applyFont="1" applyBorder="1" applyAlignment="1">
      <alignment horizontal="left" vertical="center" indent="1"/>
    </xf>
    <xf numFmtId="1" fontId="4" fillId="0" borderId="6" xfId="8" quotePrefix="1" applyNumberFormat="1" applyFont="1" applyBorder="1" applyAlignment="1">
      <alignment horizontal="left" vertical="center" indent="1"/>
    </xf>
    <xf numFmtId="164" fontId="4" fillId="0" borderId="0" xfId="8" quotePrefix="1" applyFont="1" applyAlignment="1">
      <alignment horizontal="left" indent="1"/>
    </xf>
    <xf numFmtId="164" fontId="4" fillId="0" borderId="0" xfId="8" applyAlignment="1" applyProtection="1">
      <alignment vertical="center"/>
    </xf>
    <xf numFmtId="168" fontId="4" fillId="0" borderId="0" xfId="8" applyNumberFormat="1" applyAlignment="1">
      <alignment horizontal="right" vertical="center"/>
    </xf>
    <xf numFmtId="170" fontId="4" fillId="0" borderId="0" xfId="8" applyNumberFormat="1" applyAlignment="1">
      <alignment horizontal="right" vertical="center"/>
    </xf>
    <xf numFmtId="170" fontId="4" fillId="0" borderId="0" xfId="8" applyNumberFormat="1" applyAlignment="1" applyProtection="1">
      <alignment vertical="center"/>
    </xf>
    <xf numFmtId="164" fontId="4" fillId="0" borderId="0" xfId="8" applyAlignment="1">
      <alignment horizontal="right" vertical="center"/>
    </xf>
    <xf numFmtId="164" fontId="4" fillId="0" borderId="0" xfId="8" quotePrefix="1" applyFont="1" applyBorder="1" applyAlignment="1">
      <alignment horizontal="left" indent="1"/>
    </xf>
    <xf numFmtId="164" fontId="4" fillId="0" borderId="16" xfId="8" quotePrefix="1" applyFont="1" applyBorder="1" applyAlignment="1">
      <alignment horizontal="left" indent="1"/>
    </xf>
    <xf numFmtId="1" fontId="4" fillId="0" borderId="0" xfId="8" applyNumberFormat="1" applyAlignment="1">
      <alignment horizontal="left" vertical="center" indent="1"/>
    </xf>
    <xf numFmtId="1" fontId="4" fillId="0" borderId="0" xfId="8" applyNumberFormat="1" applyBorder="1" applyAlignment="1">
      <alignment horizontal="left" vertical="center" indent="1"/>
    </xf>
    <xf numFmtId="168" fontId="4" fillId="0" borderId="0" xfId="8" applyNumberFormat="1" applyBorder="1" applyAlignment="1">
      <alignment horizontal="right" vertical="center"/>
    </xf>
    <xf numFmtId="1" fontId="4" fillId="0" borderId="16" xfId="8" applyNumberFormat="1" applyBorder="1" applyAlignment="1">
      <alignment horizontal="left" vertical="center" indent="1"/>
    </xf>
    <xf numFmtId="164" fontId="4" fillId="0" borderId="16" xfId="8" applyBorder="1" applyAlignment="1"/>
    <xf numFmtId="168" fontId="4" fillId="0" borderId="0" xfId="8" applyNumberFormat="1" applyFont="1" applyFill="1" applyBorder="1" applyAlignment="1">
      <alignment horizontal="right" vertical="center"/>
    </xf>
    <xf numFmtId="168" fontId="4" fillId="0" borderId="16" xfId="8" applyNumberFormat="1" applyFont="1" applyFill="1" applyBorder="1" applyAlignment="1">
      <alignment horizontal="right" vertical="center"/>
    </xf>
    <xf numFmtId="168" fontId="4" fillId="0" borderId="0" xfId="8" applyNumberFormat="1" applyFont="1" applyFill="1" applyAlignment="1">
      <alignment horizontal="right" vertical="center"/>
    </xf>
    <xf numFmtId="170" fontId="4" fillId="0" borderId="0" xfId="8" applyNumberFormat="1" applyBorder="1" applyAlignment="1">
      <alignment horizontal="right"/>
    </xf>
    <xf numFmtId="170" fontId="4" fillId="0" borderId="0" xfId="8" applyNumberFormat="1" applyBorder="1" applyAlignment="1" applyProtection="1"/>
    <xf numFmtId="170" fontId="4" fillId="0" borderId="0" xfId="8" applyNumberFormat="1" applyFont="1" applyBorder="1" applyAlignment="1">
      <alignment horizontal="right"/>
    </xf>
    <xf numFmtId="170" fontId="4" fillId="0" borderId="16" xfId="8" applyNumberFormat="1" applyBorder="1" applyAlignment="1">
      <alignment horizontal="right"/>
    </xf>
    <xf numFmtId="170" fontId="4" fillId="0" borderId="16" xfId="8" applyNumberFormat="1" applyBorder="1" applyAlignment="1" applyProtection="1"/>
    <xf numFmtId="170" fontId="4" fillId="0" borderId="16" xfId="8" applyNumberFormat="1" applyFont="1" applyBorder="1" applyAlignment="1">
      <alignment horizontal="right"/>
    </xf>
    <xf numFmtId="164" fontId="4" fillId="0" borderId="0" xfId="8" applyFont="1" applyAlignment="1">
      <alignment horizontal="centerContinuous"/>
    </xf>
    <xf numFmtId="164" fontId="4" fillId="2" borderId="0" xfId="0" applyFont="1" applyFill="1" applyBorder="1" applyAlignment="1">
      <alignment horizontal="centerContinuous" vertical="center"/>
    </xf>
    <xf numFmtId="164" fontId="4" fillId="0" borderId="0" xfId="0" applyFont="1" applyFill="1" applyBorder="1" applyAlignment="1">
      <alignment vertical="center"/>
    </xf>
    <xf numFmtId="164" fontId="4" fillId="2" borderId="21" xfId="0" applyFont="1" applyFill="1" applyBorder="1" applyAlignment="1">
      <alignment vertical="center"/>
    </xf>
    <xf numFmtId="164" fontId="11" fillId="2" borderId="22" xfId="0" quotePrefix="1" applyFont="1" applyFill="1" applyBorder="1" applyAlignment="1">
      <alignment horizontal="left" vertical="top"/>
    </xf>
    <xf numFmtId="164" fontId="4" fillId="2" borderId="22" xfId="0" applyFont="1" applyFill="1" applyBorder="1" applyAlignment="1">
      <alignment horizontal="left" vertical="top" indent="1"/>
    </xf>
    <xf numFmtId="171" fontId="4" fillId="0" borderId="0" xfId="0" applyNumberFormat="1" applyFont="1" applyFill="1" applyBorder="1" applyAlignment="1">
      <alignment vertical="center"/>
    </xf>
    <xf numFmtId="164" fontId="4" fillId="2" borderId="22" xfId="0" applyFont="1" applyFill="1" applyBorder="1" applyAlignment="1">
      <alignment horizontal="left" vertical="top" wrapText="1" indent="1"/>
    </xf>
    <xf numFmtId="164" fontId="4" fillId="0" borderId="0" xfId="7" applyFont="1" applyFill="1" applyBorder="1" applyAlignment="1">
      <alignment vertical="center"/>
    </xf>
    <xf numFmtId="164" fontId="4" fillId="0" borderId="0" xfId="7" applyFont="1" applyAlignment="1">
      <alignment vertical="center"/>
    </xf>
    <xf numFmtId="172" fontId="4" fillId="0" borderId="0" xfId="6" applyFont="1" applyAlignment="1">
      <alignment horizontal="left" vertical="center"/>
    </xf>
    <xf numFmtId="164" fontId="0" fillId="0" borderId="6" xfId="8" applyFont="1" applyBorder="1" applyAlignment="1">
      <alignment horizontal="left" vertical="top" wrapText="1" indent="1"/>
    </xf>
    <xf numFmtId="164" fontId="2" fillId="2" borderId="0" xfId="0" applyFont="1" applyFill="1" applyBorder="1" applyAlignment="1">
      <alignment horizontal="left" vertical="center"/>
    </xf>
    <xf numFmtId="164" fontId="0" fillId="2" borderId="22" xfId="0" applyFill="1" applyBorder="1" applyAlignment="1">
      <alignment horizontal="left" vertical="top"/>
    </xf>
    <xf numFmtId="164" fontId="4" fillId="0" borderId="4" xfId="8" applyFont="1" applyBorder="1" applyAlignment="1">
      <alignment horizontal="center" vertical="top" wrapText="1"/>
    </xf>
    <xf numFmtId="164" fontId="4" fillId="0" borderId="4" xfId="8" quotePrefix="1" applyFont="1" applyBorder="1" applyAlignment="1">
      <alignment horizontal="center" vertical="top" wrapText="1"/>
    </xf>
    <xf numFmtId="164" fontId="4" fillId="0" borderId="6" xfId="8" applyFont="1" applyBorder="1" applyAlignment="1">
      <alignment horizontal="center" vertical="top" wrapText="1"/>
    </xf>
    <xf numFmtId="164" fontId="0" fillId="0" borderId="4" xfId="8" applyFont="1" applyBorder="1" applyAlignment="1">
      <alignment horizontal="left" vertical="top" wrapText="1" indent="1"/>
    </xf>
    <xf numFmtId="164" fontId="0" fillId="2" borderId="22" xfId="0" applyFill="1" applyBorder="1" applyAlignment="1">
      <alignment horizontal="left" vertical="top" wrapText="1" indent="1"/>
    </xf>
    <xf numFmtId="171" fontId="4" fillId="0" borderId="0" xfId="0" applyNumberFormat="1" applyFont="1" applyFill="1" applyBorder="1" applyAlignment="1">
      <alignment horizontal="right" vertical="center" indent="2"/>
    </xf>
    <xf numFmtId="172" fontId="9" fillId="0" borderId="0" xfId="6" applyFont="1" applyBorder="1" applyAlignment="1">
      <alignment horizontal="left" vertical="center"/>
    </xf>
    <xf numFmtId="164" fontId="0" fillId="0" borderId="4" xfId="8" applyFont="1" applyBorder="1" applyAlignment="1">
      <alignment horizontal="left" vertical="top" wrapText="1"/>
    </xf>
    <xf numFmtId="164" fontId="2" fillId="0" borderId="0" xfId="8" applyFont="1" applyAlignment="1">
      <alignment horizontal="centerContinuous"/>
    </xf>
    <xf numFmtId="164" fontId="2" fillId="0" borderId="3" xfId="0" applyFont="1" applyBorder="1" applyAlignment="1"/>
    <xf numFmtId="171" fontId="4" fillId="0" borderId="3" xfId="0" applyNumberFormat="1" applyFont="1" applyFill="1" applyBorder="1" applyAlignment="1">
      <alignment vertical="center"/>
    </xf>
    <xf numFmtId="171" fontId="4" fillId="0" borderId="5" xfId="0" applyNumberFormat="1" applyFont="1" applyFill="1" applyBorder="1" applyAlignment="1">
      <alignment vertical="center"/>
    </xf>
    <xf numFmtId="171" fontId="4" fillId="0" borderId="16" xfId="0" applyNumberFormat="1" applyFont="1" applyFill="1" applyBorder="1" applyAlignment="1">
      <alignment vertical="center"/>
    </xf>
    <xf numFmtId="171" fontId="4" fillId="0" borderId="16" xfId="0" applyNumberFormat="1" applyFont="1" applyFill="1" applyBorder="1" applyAlignment="1">
      <alignment horizontal="right" vertical="center" indent="2"/>
    </xf>
    <xf numFmtId="170" fontId="0" fillId="0" borderId="0" xfId="8" applyNumberFormat="1" applyFont="1" applyAlignment="1">
      <alignment horizontal="right"/>
    </xf>
    <xf numFmtId="171" fontId="6" fillId="0" borderId="0" xfId="0" applyNumberFormat="1" applyFont="1" applyFill="1" applyBorder="1" applyAlignment="1">
      <alignment vertical="center"/>
    </xf>
    <xf numFmtId="171" fontId="6" fillId="0" borderId="0" xfId="0" applyNumberFormat="1" applyFont="1" applyFill="1" applyBorder="1" applyAlignment="1">
      <alignment horizontal="right" vertical="center" indent="2"/>
    </xf>
    <xf numFmtId="164" fontId="4" fillId="2" borderId="0" xfId="0" applyFont="1" applyFill="1" applyBorder="1" applyAlignment="1">
      <alignment horizontal="left" vertical="top" wrapText="1" indent="1"/>
    </xf>
    <xf numFmtId="171" fontId="0" fillId="0" borderId="0" xfId="0" applyNumberFormat="1" applyFont="1" applyFill="1" applyBorder="1" applyAlignment="1">
      <alignment vertical="center"/>
    </xf>
    <xf numFmtId="173" fontId="6" fillId="0" borderId="0" xfId="5" applyNumberFormat="1" applyFont="1" applyAlignment="1">
      <alignment horizontal="right"/>
    </xf>
    <xf numFmtId="173" fontId="4" fillId="0" borderId="0" xfId="5" applyNumberFormat="1" applyFont="1" applyAlignment="1">
      <alignment horizontal="right"/>
    </xf>
    <xf numFmtId="173" fontId="6" fillId="0" borderId="0" xfId="5" applyNumberFormat="1" applyFont="1" applyFill="1" applyAlignment="1">
      <alignment horizontal="right"/>
    </xf>
    <xf numFmtId="174" fontId="4" fillId="0" borderId="0" xfId="8" applyNumberFormat="1" applyAlignment="1"/>
    <xf numFmtId="171" fontId="6" fillId="0" borderId="0" xfId="0" applyNumberFormat="1" applyFont="1" applyFill="1" applyBorder="1" applyAlignment="1">
      <alignment horizontal="right" vertical="center"/>
    </xf>
    <xf numFmtId="171" fontId="4" fillId="0" borderId="0" xfId="0" applyNumberFormat="1" applyFont="1" applyFill="1" applyBorder="1" applyAlignment="1">
      <alignment horizontal="right" vertical="center"/>
    </xf>
    <xf numFmtId="173" fontId="4" fillId="0" borderId="5" xfId="5" applyNumberFormat="1" applyFont="1" applyBorder="1" applyAlignment="1">
      <alignment horizontal="right"/>
    </xf>
    <xf numFmtId="173" fontId="4" fillId="0" borderId="16" xfId="5" applyNumberFormat="1" applyFont="1" applyBorder="1" applyAlignment="1">
      <alignment horizontal="right"/>
    </xf>
    <xf numFmtId="173" fontId="6" fillId="0" borderId="16" xfId="5" applyNumberFormat="1" applyFont="1" applyFill="1" applyBorder="1" applyAlignment="1">
      <alignment horizontal="right"/>
    </xf>
    <xf numFmtId="171" fontId="0" fillId="0" borderId="5" xfId="0" applyNumberFormat="1" applyFont="1" applyFill="1" applyBorder="1" applyAlignment="1">
      <alignment vertical="center"/>
    </xf>
    <xf numFmtId="171" fontId="0" fillId="0" borderId="16" xfId="0" applyNumberFormat="1" applyFont="1" applyFill="1" applyBorder="1" applyAlignment="1">
      <alignment vertical="center"/>
    </xf>
    <xf numFmtId="171" fontId="0" fillId="0" borderId="0" xfId="0" applyNumberFormat="1" applyFont="1" applyFill="1" applyBorder="1" applyAlignment="1"/>
    <xf numFmtId="171" fontId="6" fillId="0" borderId="0" xfId="0" applyNumberFormat="1" applyFont="1" applyFill="1" applyBorder="1" applyAlignment="1">
      <alignment horizontal="right"/>
    </xf>
    <xf numFmtId="171" fontId="0" fillId="0" borderId="0" xfId="0" applyNumberFormat="1" applyFont="1" applyFill="1" applyBorder="1" applyAlignment="1">
      <alignment horizontal="right"/>
    </xf>
    <xf numFmtId="171" fontId="0" fillId="0" borderId="5" xfId="0" applyNumberFormat="1" applyFont="1" applyFill="1" applyBorder="1" applyAlignment="1"/>
    <xf numFmtId="171" fontId="0" fillId="0" borderId="16" xfId="0" applyNumberFormat="1" applyFont="1" applyFill="1" applyBorder="1" applyAlignment="1"/>
    <xf numFmtId="164" fontId="0" fillId="0" borderId="0" xfId="0" applyAlignment="1"/>
    <xf numFmtId="164" fontId="4" fillId="0" borderId="0" xfId="8" applyBorder="1" applyAlignment="1"/>
    <xf numFmtId="164" fontId="4" fillId="0" borderId="3" xfId="8" applyBorder="1" applyAlignment="1"/>
    <xf numFmtId="164" fontId="4" fillId="0" borderId="0" xfId="8" applyFont="1" applyAlignment="1"/>
    <xf numFmtId="164" fontId="4" fillId="0" borderId="4" xfId="8" quotePrefix="1" applyBorder="1" applyAlignment="1">
      <alignment horizontal="left" vertical="top" wrapText="1"/>
    </xf>
    <xf numFmtId="164" fontId="4" fillId="0" borderId="4" xfId="8" applyFont="1" applyBorder="1" applyAlignment="1">
      <alignment horizontal="left" vertical="top" wrapText="1" indent="1"/>
    </xf>
    <xf numFmtId="164" fontId="4" fillId="0" borderId="6" xfId="8" applyFont="1" applyBorder="1" applyAlignment="1">
      <alignment horizontal="left" vertical="top" wrapText="1" indent="1"/>
    </xf>
    <xf numFmtId="1" fontId="4" fillId="0" borderId="0" xfId="8" applyNumberFormat="1" applyAlignment="1">
      <alignment horizontal="left" vertical="center" indent="1"/>
    </xf>
    <xf numFmtId="1" fontId="4" fillId="0" borderId="16" xfId="8" applyNumberFormat="1" applyBorder="1" applyAlignment="1">
      <alignment horizontal="left" vertical="center" indent="1"/>
    </xf>
    <xf numFmtId="170" fontId="4" fillId="0" borderId="0" xfId="8" applyNumberFormat="1" applyBorder="1" applyAlignment="1">
      <alignment horizontal="right"/>
    </xf>
    <xf numFmtId="170" fontId="4" fillId="0" borderId="0" xfId="8" applyNumberFormat="1" applyBorder="1" applyAlignment="1" applyProtection="1"/>
    <xf numFmtId="170" fontId="4" fillId="0" borderId="0" xfId="8" applyNumberFormat="1" applyFont="1" applyBorder="1" applyAlignment="1">
      <alignment horizontal="right"/>
    </xf>
    <xf numFmtId="164" fontId="4" fillId="0" borderId="4" xfId="8" applyFont="1" applyBorder="1" applyAlignment="1">
      <alignment horizontal="center" vertical="top" wrapText="1"/>
    </xf>
    <xf numFmtId="164" fontId="4" fillId="0" borderId="4" xfId="8" quotePrefix="1" applyFont="1" applyBorder="1" applyAlignment="1">
      <alignment horizontal="center" vertical="top" wrapText="1"/>
    </xf>
    <xf numFmtId="164" fontId="4" fillId="0" borderId="6" xfId="8" applyFont="1" applyBorder="1" applyAlignment="1">
      <alignment horizontal="center" vertical="top" wrapText="1"/>
    </xf>
    <xf numFmtId="164" fontId="0" fillId="0" borderId="4" xfId="8" applyFont="1" applyBorder="1" applyAlignment="1">
      <alignment horizontal="left" vertical="top" wrapText="1" indent="1"/>
    </xf>
    <xf numFmtId="164" fontId="0" fillId="0" borderId="4" xfId="8" applyFont="1" applyBorder="1" applyAlignment="1">
      <alignment horizontal="left" vertical="top" wrapText="1"/>
    </xf>
    <xf numFmtId="171" fontId="6" fillId="0" borderId="0" xfId="0" applyNumberFormat="1" applyFont="1" applyFill="1" applyBorder="1" applyAlignment="1">
      <alignment vertical="center"/>
    </xf>
    <xf numFmtId="174" fontId="4" fillId="0" borderId="0" xfId="8" applyNumberFormat="1" applyAlignment="1"/>
    <xf numFmtId="171" fontId="0" fillId="0" borderId="0" xfId="0" applyNumberFormat="1" applyFont="1" applyFill="1" applyBorder="1" applyAlignment="1"/>
    <xf numFmtId="171" fontId="0" fillId="0" borderId="0" xfId="0" applyNumberFormat="1" applyFont="1" applyFill="1" applyBorder="1" applyAlignment="1">
      <alignment horizontal="right"/>
    </xf>
    <xf numFmtId="171" fontId="0" fillId="0" borderId="5" xfId="0" applyNumberFormat="1" applyFont="1" applyFill="1" applyBorder="1" applyAlignment="1"/>
    <xf numFmtId="171" fontId="0" fillId="0" borderId="16" xfId="0" applyNumberFormat="1" applyFont="1" applyFill="1" applyBorder="1" applyAlignment="1"/>
    <xf numFmtId="171" fontId="6" fillId="0" borderId="0" xfId="0" applyNumberFormat="1" applyFont="1" applyFill="1" applyBorder="1" applyAlignment="1">
      <alignment horizontal="right" indent="1"/>
    </xf>
    <xf numFmtId="171" fontId="0" fillId="0" borderId="0" xfId="0" applyNumberFormat="1" applyFont="1" applyFill="1" applyBorder="1" applyAlignment="1">
      <alignment horizontal="right" indent="1"/>
    </xf>
    <xf numFmtId="164" fontId="0" fillId="2" borderId="19" xfId="0" quotePrefix="1" applyFont="1" applyFill="1" applyBorder="1" applyAlignment="1">
      <alignment horizontal="centerContinuous" vertical="center"/>
    </xf>
    <xf numFmtId="164" fontId="4" fillId="2" borderId="18" xfId="0" applyFont="1" applyFill="1" applyBorder="1" applyAlignment="1">
      <alignment horizontal="centerContinuous" vertical="center"/>
    </xf>
    <xf numFmtId="164" fontId="4" fillId="2" borderId="19" xfId="0" applyFont="1" applyFill="1" applyBorder="1" applyAlignment="1">
      <alignment horizontal="center" vertical="center"/>
    </xf>
    <xf numFmtId="164" fontId="4" fillId="2" borderId="20" xfId="0" applyFont="1" applyFill="1" applyBorder="1" applyAlignment="1">
      <alignment horizontal="center" vertical="center" wrapText="1"/>
    </xf>
    <xf numFmtId="164" fontId="4" fillId="2" borderId="19" xfId="0" applyFont="1" applyFill="1" applyBorder="1" applyAlignment="1">
      <alignment horizontal="centerContinuous" vertical="center"/>
    </xf>
    <xf numFmtId="49" fontId="4" fillId="2" borderId="19" xfId="0" applyNumberFormat="1" applyFont="1" applyFill="1" applyBorder="1" applyAlignment="1">
      <alignment horizontal="centerContinuous" vertical="center"/>
    </xf>
    <xf numFmtId="49" fontId="4" fillId="2" borderId="20" xfId="0" applyNumberFormat="1" applyFont="1" applyFill="1" applyBorder="1" applyAlignment="1">
      <alignment horizontal="centerContinuous" vertical="center"/>
    </xf>
    <xf numFmtId="164" fontId="0" fillId="2" borderId="17" xfId="0" applyFont="1" applyFill="1" applyBorder="1" applyAlignment="1">
      <alignment horizontal="centerContinuous" vertical="center"/>
    </xf>
    <xf numFmtId="171" fontId="6" fillId="0" borderId="0" xfId="0" applyNumberFormat="1" applyFont="1" applyFill="1" applyBorder="1" applyAlignment="1">
      <alignment vertical="center"/>
    </xf>
    <xf numFmtId="171" fontId="0" fillId="0" borderId="0" xfId="0" applyNumberFormat="1" applyFont="1" applyFill="1" applyBorder="1" applyAlignment="1"/>
    <xf numFmtId="164" fontId="5" fillId="0" borderId="0" xfId="0" applyFont="1" applyFill="1" applyBorder="1" applyAlignment="1">
      <alignment horizontal="left" vertical="center" wrapText="1"/>
    </xf>
    <xf numFmtId="164" fontId="0" fillId="0" borderId="0" xfId="0" applyFont="1" applyFill="1" applyBorder="1" applyAlignment="1">
      <alignment horizontal="left" vertical="center" wrapText="1"/>
    </xf>
    <xf numFmtId="173" fontId="4" fillId="0" borderId="16" xfId="5" applyNumberFormat="1" applyFont="1" applyFill="1" applyBorder="1" applyAlignment="1">
      <alignment horizontal="right"/>
    </xf>
    <xf numFmtId="173" fontId="4" fillId="0" borderId="0" xfId="5" applyNumberFormat="1" applyFont="1" applyAlignment="1">
      <alignment horizontal="right"/>
    </xf>
    <xf numFmtId="173" fontId="4" fillId="0" borderId="0" xfId="5" applyNumberFormat="1" applyFont="1" applyAlignment="1">
      <alignment horizontal="right"/>
    </xf>
    <xf numFmtId="173" fontId="4" fillId="0" borderId="0" xfId="5" applyNumberFormat="1" applyFont="1" applyAlignment="1">
      <alignment horizontal="right"/>
    </xf>
    <xf numFmtId="173" fontId="6" fillId="0" borderId="0" xfId="5" applyNumberFormat="1" applyFont="1" applyFill="1" applyAlignment="1">
      <alignment horizontal="right"/>
    </xf>
    <xf numFmtId="173" fontId="4" fillId="0" borderId="0" xfId="5" applyNumberFormat="1" applyFont="1" applyAlignment="1">
      <alignment horizontal="right"/>
    </xf>
    <xf numFmtId="173" fontId="4" fillId="0" borderId="0" xfId="5" applyNumberFormat="1" applyFont="1" applyFill="1" applyAlignment="1">
      <alignment horizontal="right"/>
    </xf>
    <xf numFmtId="173" fontId="6" fillId="0" borderId="0" xfId="5" applyNumberFormat="1" applyFont="1" applyFill="1" applyAlignment="1">
      <alignment horizontal="right"/>
    </xf>
    <xf numFmtId="173" fontId="4" fillId="0" borderId="0" xfId="5" applyNumberFormat="1" applyFont="1" applyAlignment="1">
      <alignment horizontal="right"/>
    </xf>
    <xf numFmtId="173" fontId="4" fillId="0" borderId="0" xfId="5" applyNumberFormat="1" applyFont="1" applyFill="1" applyAlignment="1">
      <alignment horizontal="right"/>
    </xf>
    <xf numFmtId="173" fontId="4" fillId="0" borderId="0" xfId="5" applyNumberFormat="1" applyFont="1" applyAlignment="1">
      <alignment horizontal="right"/>
    </xf>
    <xf numFmtId="173" fontId="6" fillId="0" borderId="0" xfId="5" applyNumberFormat="1" applyFont="1" applyFill="1" applyAlignment="1">
      <alignment horizontal="right"/>
    </xf>
    <xf numFmtId="173" fontId="4" fillId="0" borderId="0" xfId="5" applyNumberFormat="1" applyFont="1" applyAlignment="1">
      <alignment horizontal="right"/>
    </xf>
    <xf numFmtId="173" fontId="4" fillId="0" borderId="0" xfId="5" applyNumberFormat="1" applyFont="1" applyAlignment="1">
      <alignment horizontal="right"/>
    </xf>
    <xf numFmtId="173" fontId="4" fillId="0" borderId="0" xfId="5" applyNumberFormat="1" applyFont="1" applyFill="1" applyAlignment="1">
      <alignment horizontal="right"/>
    </xf>
    <xf numFmtId="173" fontId="6" fillId="0" borderId="0" xfId="5" applyNumberFormat="1" applyFont="1" applyFill="1" applyAlignment="1">
      <alignment horizontal="right"/>
    </xf>
    <xf numFmtId="173" fontId="4" fillId="0" borderId="0" xfId="5" applyNumberFormat="1" applyFont="1" applyAlignment="1">
      <alignment horizontal="right"/>
    </xf>
    <xf numFmtId="164" fontId="0" fillId="0" borderId="0" xfId="0" applyFont="1" applyFill="1" applyBorder="1" applyAlignment="1">
      <alignment horizontal="left" vertical="center" wrapText="1"/>
    </xf>
    <xf numFmtId="164" fontId="5" fillId="0" borderId="0" xfId="0" applyFont="1" applyFill="1" applyBorder="1" applyAlignment="1">
      <alignment horizontal="left" vertical="center" wrapText="1"/>
    </xf>
    <xf numFmtId="164" fontId="0" fillId="2" borderId="23" xfId="0" applyFill="1" applyBorder="1" applyAlignment="1">
      <alignment horizontal="center" vertical="center"/>
    </xf>
    <xf numFmtId="164" fontId="4" fillId="2" borderId="24" xfId="0" applyFont="1" applyFill="1" applyBorder="1" applyAlignment="1">
      <alignment horizontal="center" vertical="center"/>
    </xf>
    <xf numFmtId="164" fontId="0" fillId="2" borderId="17" xfId="0" applyFill="1" applyBorder="1" applyAlignment="1">
      <alignment horizontal="center" vertical="center"/>
    </xf>
    <xf numFmtId="164" fontId="4" fillId="2" borderId="19" xfId="0" applyFont="1" applyFill="1" applyBorder="1" applyAlignment="1">
      <alignment horizontal="center" vertical="center"/>
    </xf>
    <xf numFmtId="164" fontId="0" fillId="2" borderId="17" xfId="0" applyFont="1" applyFill="1" applyBorder="1" applyAlignment="1">
      <alignment horizontal="center" vertical="center"/>
    </xf>
    <xf numFmtId="164" fontId="4" fillId="2" borderId="17" xfId="0" applyFont="1" applyFill="1" applyBorder="1" applyAlignment="1">
      <alignment horizontal="center" vertical="center" wrapText="1"/>
    </xf>
    <xf numFmtId="164" fontId="4" fillId="2" borderId="19" xfId="0" applyFont="1" applyFill="1" applyBorder="1" applyAlignment="1">
      <alignment horizontal="center" vertical="center" wrapText="1"/>
    </xf>
    <xf numFmtId="164" fontId="4" fillId="0" borderId="25" xfId="8" applyBorder="1" applyAlignment="1">
      <alignment horizontal="center" vertical="center" wrapText="1"/>
    </xf>
    <xf numFmtId="164" fontId="4" fillId="0" borderId="12" xfId="8" applyBorder="1" applyAlignment="1">
      <alignment horizontal="center" vertical="center" wrapText="1"/>
    </xf>
    <xf numFmtId="164" fontId="4" fillId="0" borderId="26" xfId="8" applyBorder="1" applyAlignment="1">
      <alignment horizontal="center" vertical="center" wrapText="1"/>
    </xf>
    <xf numFmtId="164" fontId="4" fillId="0" borderId="27" xfId="8" applyFont="1" applyBorder="1" applyAlignment="1">
      <alignment horizontal="center" vertical="center" wrapText="1"/>
    </xf>
    <xf numFmtId="164" fontId="4" fillId="0" borderId="28" xfId="8" applyBorder="1" applyAlignment="1">
      <alignment horizontal="center" vertical="center" wrapText="1"/>
    </xf>
    <xf numFmtId="164" fontId="4" fillId="0" borderId="29" xfId="8" applyBorder="1" applyAlignment="1">
      <alignment horizontal="center" vertical="center" wrapText="1"/>
    </xf>
    <xf numFmtId="164" fontId="4" fillId="0" borderId="30" xfId="8" applyBorder="1" applyAlignment="1">
      <alignment horizontal="center" vertical="center" wrapText="1"/>
    </xf>
    <xf numFmtId="164" fontId="4" fillId="0" borderId="31" xfId="8" applyBorder="1" applyAlignment="1">
      <alignment horizontal="center" vertical="center" wrapText="1"/>
    </xf>
    <xf numFmtId="164" fontId="4" fillId="0" borderId="29" xfId="8" quotePrefix="1" applyBorder="1" applyAlignment="1">
      <alignment horizontal="center" vertical="center" wrapText="1"/>
    </xf>
    <xf numFmtId="164" fontId="4" fillId="0" borderId="30" xfId="8" quotePrefix="1" applyBorder="1" applyAlignment="1">
      <alignment horizontal="center" vertical="center" wrapText="1"/>
    </xf>
    <xf numFmtId="164" fontId="4" fillId="0" borderId="27" xfId="8" applyBorder="1" applyAlignment="1">
      <alignment horizontal="center" vertical="center" wrapText="1"/>
    </xf>
    <xf numFmtId="164" fontId="4" fillId="0" borderId="8" xfId="8" applyBorder="1" applyAlignment="1">
      <alignment horizontal="center" vertical="center" wrapText="1"/>
    </xf>
    <xf numFmtId="164" fontId="0" fillId="0" borderId="32" xfId="8" applyFont="1" applyBorder="1" applyAlignment="1">
      <alignment horizontal="center" vertical="center" wrapText="1"/>
    </xf>
    <xf numFmtId="164" fontId="0" fillId="0" borderId="33" xfId="0" applyBorder="1" applyAlignment="1">
      <alignment horizontal="center" vertical="center" wrapText="1"/>
    </xf>
    <xf numFmtId="164" fontId="0" fillId="0" borderId="34" xfId="0" applyBorder="1" applyAlignment="1">
      <alignment horizontal="center" vertical="center" wrapText="1"/>
    </xf>
    <xf numFmtId="164" fontId="4" fillId="0" borderId="25" xfId="8" applyFont="1" applyBorder="1" applyAlignment="1">
      <alignment horizontal="center" vertical="center" wrapText="1"/>
    </xf>
    <xf numFmtId="164" fontId="4" fillId="0" borderId="12" xfId="8" applyFont="1" applyBorder="1" applyAlignment="1">
      <alignment horizontal="center" vertical="center" wrapText="1"/>
    </xf>
    <xf numFmtId="164" fontId="4" fillId="0" borderId="26" xfId="8" applyFont="1" applyBorder="1" applyAlignment="1">
      <alignment horizontal="center" vertical="center" wrapText="1"/>
    </xf>
    <xf numFmtId="164" fontId="4" fillId="0" borderId="35" xfId="8" applyBorder="1" applyAlignment="1">
      <alignment horizontal="center" vertical="center" wrapText="1"/>
    </xf>
    <xf numFmtId="164" fontId="4" fillId="0" borderId="36" xfId="8" applyBorder="1" applyAlignment="1">
      <alignment horizontal="center" vertical="center" wrapText="1"/>
    </xf>
    <xf numFmtId="164" fontId="4" fillId="0" borderId="37" xfId="8" applyBorder="1" applyAlignment="1">
      <alignment horizontal="center" vertical="center" wrapText="1"/>
    </xf>
    <xf numFmtId="164" fontId="4" fillId="0" borderId="11" xfId="8" applyBorder="1" applyAlignment="1">
      <alignment horizontal="center" vertical="center" wrapText="1"/>
    </xf>
    <xf numFmtId="164" fontId="4" fillId="0" borderId="0" xfId="8" applyBorder="1" applyAlignment="1">
      <alignment horizontal="center" vertical="center" wrapText="1"/>
    </xf>
    <xf numFmtId="164" fontId="4" fillId="0" borderId="7" xfId="8" quotePrefix="1" applyBorder="1" applyAlignment="1">
      <alignment horizontal="center" vertical="center" wrapText="1"/>
    </xf>
    <xf numFmtId="171" fontId="6" fillId="0" borderId="0" xfId="0" applyNumberFormat="1" applyFont="1" applyFill="1" applyBorder="1" applyAlignment="1">
      <alignment vertical="center"/>
    </xf>
    <xf numFmtId="171" fontId="4" fillId="0" borderId="0" xfId="10" applyNumberFormat="1" applyFont="1" applyAlignment="1">
      <alignment horizontal="right"/>
    </xf>
  </cellXfs>
  <cellStyles count="12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2 2" xfId="10"/>
    <cellStyle name="Standard 2 3" xfId="11"/>
    <cellStyle name="Standard_04_02" xfId="6"/>
    <cellStyle name="Standard_06_03" xfId="7"/>
    <cellStyle name="Standard_1n801_" xfId="8"/>
    <cellStyle name="U_1 - Formatvorlage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2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0</xdr:row>
      <xdr:rowOff>133350</xdr:rowOff>
    </xdr:to>
    <xdr:pic>
      <xdr:nvPicPr>
        <xdr:cNvPr id="349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0</xdr:row>
      <xdr:rowOff>133350</xdr:rowOff>
    </xdr:to>
    <xdr:pic>
      <xdr:nvPicPr>
        <xdr:cNvPr id="318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133350</xdr:rowOff>
    </xdr:to>
    <xdr:pic>
      <xdr:nvPicPr>
        <xdr:cNvPr id="328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8"/>
  <sheetViews>
    <sheetView showGridLines="0" topLeftCell="A10" zoomScaleNormal="100" workbookViewId="0">
      <selection activeCell="C8" sqref="C8:D8"/>
    </sheetView>
  </sheetViews>
  <sheetFormatPr baseColWidth="10" defaultRowHeight="12.75" customHeight="1" x14ac:dyDescent="0.2"/>
  <cols>
    <col min="1" max="1" width="2.83203125" style="1" customWidth="1"/>
    <col min="2" max="2" width="104.5" style="1" customWidth="1"/>
    <col min="3" max="8" width="12" style="1"/>
    <col min="9" max="9" width="17" style="1" customWidth="1"/>
    <col min="10" max="16384" width="12" style="1"/>
  </cols>
  <sheetData>
    <row r="1" spans="1:9" ht="12.75" customHeight="1" x14ac:dyDescent="0.2">
      <c r="A1" s="3"/>
      <c r="B1" s="4"/>
    </row>
    <row r="2" spans="1:9" ht="12.75" customHeight="1" x14ac:dyDescent="0.2">
      <c r="A2" s="5"/>
      <c r="B2" s="6" t="s">
        <v>57</v>
      </c>
    </row>
    <row r="3" spans="1:9" ht="12.75" customHeight="1" x14ac:dyDescent="0.2">
      <c r="A3" s="107" t="s">
        <v>124</v>
      </c>
      <c r="B3" s="6"/>
    </row>
    <row r="4" spans="1:9" ht="12.75" customHeight="1" x14ac:dyDescent="0.2">
      <c r="A4" s="3"/>
      <c r="B4" s="12"/>
    </row>
    <row r="5" spans="1:9" ht="12.75" customHeight="1" x14ac:dyDescent="0.2">
      <c r="A5" s="5"/>
      <c r="B5" s="7" t="s">
        <v>0</v>
      </c>
      <c r="C5" s="2"/>
      <c r="D5" s="2"/>
      <c r="E5" s="2"/>
      <c r="F5" s="2"/>
      <c r="G5" s="2"/>
      <c r="H5" s="2"/>
      <c r="I5" s="2"/>
    </row>
    <row r="6" spans="1:9" ht="12.75" customHeight="1" x14ac:dyDescent="0.2">
      <c r="A6" s="5"/>
      <c r="B6" s="7" t="s">
        <v>1</v>
      </c>
    </row>
    <row r="7" spans="1:9" ht="12.75" customHeight="1" x14ac:dyDescent="0.2">
      <c r="A7" s="10"/>
      <c r="B7" s="11"/>
    </row>
    <row r="8" spans="1:9" ht="12.75" customHeight="1" x14ac:dyDescent="0.2">
      <c r="A8" s="5"/>
      <c r="B8" s="8"/>
    </row>
    <row r="9" spans="1:9" ht="12.75" customHeight="1" x14ac:dyDescent="0.2">
      <c r="A9" s="5"/>
      <c r="B9" s="13" t="s">
        <v>38</v>
      </c>
    </row>
    <row r="10" spans="1:9" ht="12.75" customHeight="1" x14ac:dyDescent="0.2">
      <c r="A10" s="5"/>
      <c r="B10" s="8"/>
    </row>
    <row r="11" spans="1:9" ht="12.75" customHeight="1" x14ac:dyDescent="0.2">
      <c r="A11" s="5"/>
      <c r="B11" s="8" t="s">
        <v>39</v>
      </c>
    </row>
    <row r="12" spans="1:9" ht="12.75" customHeight="1" x14ac:dyDescent="0.2">
      <c r="A12" s="5"/>
      <c r="B12" s="8" t="s">
        <v>82</v>
      </c>
    </row>
    <row r="13" spans="1:9" ht="12.75" customHeight="1" x14ac:dyDescent="0.2">
      <c r="A13" s="5"/>
      <c r="B13" s="8" t="s">
        <v>83</v>
      </c>
    </row>
    <row r="14" spans="1:9" ht="12.75" customHeight="1" x14ac:dyDescent="0.2">
      <c r="A14" s="5"/>
      <c r="B14" s="8" t="s">
        <v>84</v>
      </c>
    </row>
    <row r="15" spans="1:9" ht="12.75" customHeight="1" x14ac:dyDescent="0.2">
      <c r="A15" s="5"/>
      <c r="B15" s="8" t="s">
        <v>85</v>
      </c>
    </row>
    <row r="16" spans="1:9" ht="12.75" customHeight="1" x14ac:dyDescent="0.2">
      <c r="A16" s="5"/>
      <c r="B16" s="8" t="s">
        <v>86</v>
      </c>
    </row>
    <row r="17" spans="1:2" ht="12.75" customHeight="1" x14ac:dyDescent="0.2">
      <c r="A17" s="5"/>
      <c r="B17" s="8" t="s">
        <v>87</v>
      </c>
    </row>
    <row r="18" spans="1:2" ht="12.75" customHeight="1" x14ac:dyDescent="0.2">
      <c r="A18" s="5"/>
      <c r="B18" s="8" t="s">
        <v>88</v>
      </c>
    </row>
    <row r="19" spans="1:2" ht="12.75" customHeight="1" x14ac:dyDescent="0.2">
      <c r="A19" s="5"/>
      <c r="B19" s="8" t="s">
        <v>89</v>
      </c>
    </row>
    <row r="20" spans="1:2" ht="12.75" customHeight="1" x14ac:dyDescent="0.2">
      <c r="A20" s="5"/>
      <c r="B20" s="8" t="s">
        <v>90</v>
      </c>
    </row>
    <row r="21" spans="1:2" ht="12.75" customHeight="1" x14ac:dyDescent="0.2">
      <c r="A21" s="5"/>
      <c r="B21" s="8" t="s">
        <v>81</v>
      </c>
    </row>
    <row r="22" spans="1:2" ht="12.75" customHeight="1" x14ac:dyDescent="0.2">
      <c r="A22" s="5"/>
      <c r="B22" s="8"/>
    </row>
    <row r="23" spans="1:2" ht="12.75" customHeight="1" x14ac:dyDescent="0.2">
      <c r="A23" s="3"/>
      <c r="B23" s="4"/>
    </row>
    <row r="24" spans="1:2" ht="12.75" customHeight="1" x14ac:dyDescent="0.2">
      <c r="A24" s="5"/>
      <c r="B24" s="13" t="s">
        <v>40</v>
      </c>
    </row>
    <row r="25" spans="1:2" ht="12.75" customHeight="1" x14ac:dyDescent="0.2">
      <c r="A25" s="5"/>
      <c r="B25" s="8"/>
    </row>
    <row r="26" spans="1:2" ht="12.75" customHeight="1" x14ac:dyDescent="0.2">
      <c r="A26" s="5"/>
      <c r="B26" s="8" t="s">
        <v>92</v>
      </c>
    </row>
    <row r="27" spans="1:2" ht="12.75" customHeight="1" x14ac:dyDescent="0.2">
      <c r="A27" s="10"/>
      <c r="B27" s="11"/>
    </row>
    <row r="28" spans="1:2" ht="12.75" customHeight="1" x14ac:dyDescent="0.2">
      <c r="A28" s="5"/>
      <c r="B28" s="8"/>
    </row>
    <row r="29" spans="1:2" ht="12.75" customHeight="1" x14ac:dyDescent="0.2">
      <c r="A29" s="5"/>
      <c r="B29" s="13" t="s">
        <v>41</v>
      </c>
    </row>
    <row r="30" spans="1:2" ht="12.75" customHeight="1" x14ac:dyDescent="0.2">
      <c r="A30" s="5"/>
      <c r="B30" s="8"/>
    </row>
    <row r="31" spans="1:2" ht="12.75" customHeight="1" x14ac:dyDescent="0.2">
      <c r="A31" s="5"/>
      <c r="B31" s="8" t="s">
        <v>42</v>
      </c>
    </row>
    <row r="32" spans="1:2" ht="12.75" customHeight="1" x14ac:dyDescent="0.2">
      <c r="A32" s="5"/>
      <c r="B32" s="8" t="s">
        <v>43</v>
      </c>
    </row>
    <row r="33" spans="1:2" ht="12.75" customHeight="1" x14ac:dyDescent="0.2">
      <c r="A33" s="5"/>
      <c r="B33" s="8" t="s">
        <v>44</v>
      </c>
    </row>
    <row r="34" spans="1:2" ht="12.75" customHeight="1" x14ac:dyDescent="0.2">
      <c r="A34" s="5"/>
      <c r="B34" s="8"/>
    </row>
    <row r="35" spans="1:2" ht="12.75" customHeight="1" x14ac:dyDescent="0.2">
      <c r="A35" s="3"/>
      <c r="B35" s="4"/>
    </row>
    <row r="36" spans="1:2" ht="12.75" customHeight="1" x14ac:dyDescent="0.2">
      <c r="A36" s="5"/>
      <c r="B36" s="13" t="s">
        <v>45</v>
      </c>
    </row>
    <row r="37" spans="1:2" ht="12.75" customHeight="1" x14ac:dyDescent="0.2">
      <c r="A37" s="5"/>
      <c r="B37" s="8"/>
    </row>
    <row r="38" spans="1:2" ht="12.75" customHeight="1" x14ac:dyDescent="0.2">
      <c r="A38" s="5"/>
      <c r="B38" s="13" t="s">
        <v>58</v>
      </c>
    </row>
    <row r="39" spans="1:2" ht="12.75" customHeight="1" x14ac:dyDescent="0.2">
      <c r="A39" s="5"/>
      <c r="B39" s="8"/>
    </row>
    <row r="40" spans="1:2" ht="12.75" customHeight="1" x14ac:dyDescent="0.2">
      <c r="A40" s="5"/>
      <c r="B40" s="8" t="s">
        <v>46</v>
      </c>
    </row>
    <row r="41" spans="1:2" ht="12.75" customHeight="1" x14ac:dyDescent="0.2">
      <c r="A41" s="5"/>
      <c r="B41" s="8" t="s">
        <v>47</v>
      </c>
    </row>
    <row r="42" spans="1:2" ht="12.75" customHeight="1" x14ac:dyDescent="0.2">
      <c r="A42" s="5"/>
      <c r="B42" s="9" t="s">
        <v>48</v>
      </c>
    </row>
    <row r="43" spans="1:2" ht="12.75" customHeight="1" x14ac:dyDescent="0.2">
      <c r="A43" s="5"/>
      <c r="B43" s="8" t="s">
        <v>49</v>
      </c>
    </row>
    <row r="44" spans="1:2" ht="12.75" customHeight="1" x14ac:dyDescent="0.2">
      <c r="A44" s="5"/>
      <c r="B44" s="9" t="s">
        <v>50</v>
      </c>
    </row>
    <row r="45" spans="1:2" ht="12.75" customHeight="1" x14ac:dyDescent="0.2">
      <c r="A45" s="5"/>
      <c r="B45" s="8" t="s">
        <v>51</v>
      </c>
    </row>
    <row r="46" spans="1:2" ht="12.75" customHeight="1" x14ac:dyDescent="0.2">
      <c r="A46" s="5"/>
      <c r="B46" s="8" t="s">
        <v>52</v>
      </c>
    </row>
    <row r="47" spans="1:2" ht="12.75" customHeight="1" x14ac:dyDescent="0.2">
      <c r="A47" s="5"/>
      <c r="B47" s="9" t="s">
        <v>53</v>
      </c>
    </row>
    <row r="48" spans="1:2" ht="12.75" customHeight="1" x14ac:dyDescent="0.2">
      <c r="A48" s="5"/>
      <c r="B48" s="9" t="s">
        <v>54</v>
      </c>
    </row>
    <row r="49" spans="1:2" ht="12.75" customHeight="1" x14ac:dyDescent="0.2">
      <c r="A49" s="5"/>
      <c r="B49" s="9"/>
    </row>
    <row r="50" spans="1:2" ht="12.75" customHeight="1" x14ac:dyDescent="0.2">
      <c r="A50" s="5"/>
      <c r="B50" s="13" t="s">
        <v>59</v>
      </c>
    </row>
    <row r="51" spans="1:2" ht="12.75" customHeight="1" x14ac:dyDescent="0.2">
      <c r="A51" s="5"/>
      <c r="B51" s="8"/>
    </row>
    <row r="52" spans="1:2" ht="12.75" customHeight="1" x14ac:dyDescent="0.2">
      <c r="A52" s="5"/>
      <c r="B52" s="8" t="s">
        <v>55</v>
      </c>
    </row>
    <row r="53" spans="1:2" ht="12.75" customHeight="1" x14ac:dyDescent="0.2">
      <c r="A53" s="10"/>
      <c r="B53" s="11"/>
    </row>
    <row r="54" spans="1:2" ht="12.75" customHeight="1" x14ac:dyDescent="0.2">
      <c r="A54" s="5"/>
      <c r="B54" s="8"/>
    </row>
    <row r="55" spans="1:2" ht="12.75" customHeight="1" x14ac:dyDescent="0.2">
      <c r="A55" s="5"/>
      <c r="B55" s="13" t="s">
        <v>56</v>
      </c>
    </row>
    <row r="56" spans="1:2" ht="12.75" customHeight="1" x14ac:dyDescent="0.2">
      <c r="A56" s="5"/>
      <c r="B56" s="8"/>
    </row>
    <row r="57" spans="1:2" ht="12.75" customHeight="1" x14ac:dyDescent="0.2">
      <c r="A57" s="5"/>
      <c r="B57" s="8" t="s">
        <v>37</v>
      </c>
    </row>
    <row r="58" spans="1:2" ht="12.75" customHeight="1" x14ac:dyDescent="0.2">
      <c r="A58" s="10"/>
      <c r="B58" s="11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scale="95" orientation="portrait" horizont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H13" sqref="H13"/>
    </sheetView>
  </sheetViews>
  <sheetFormatPr baseColWidth="10" defaultRowHeight="12.75" customHeight="1" x14ac:dyDescent="0.2"/>
  <cols>
    <col min="1" max="1" width="42" style="47" customWidth="1"/>
    <col min="2" max="2" width="11.6640625" style="47" customWidth="1"/>
    <col min="3" max="4" width="14" style="47" customWidth="1"/>
    <col min="5" max="5" width="17.33203125" style="47" customWidth="1"/>
    <col min="6" max="6" width="17.6640625" style="47" customWidth="1"/>
    <col min="7" max="16384" width="12" style="47"/>
  </cols>
  <sheetData>
    <row r="1" spans="1:9" ht="12.75" customHeight="1" x14ac:dyDescent="0.2">
      <c r="A1" s="14" t="s">
        <v>36</v>
      </c>
      <c r="B1" s="84"/>
      <c r="C1" s="84"/>
      <c r="D1" s="84"/>
      <c r="E1" s="84"/>
      <c r="F1" s="84"/>
    </row>
    <row r="2" spans="1:9" ht="12.75" customHeight="1" x14ac:dyDescent="0.2">
      <c r="B2" s="84"/>
      <c r="C2" s="84"/>
      <c r="D2" s="84"/>
      <c r="E2" s="84"/>
      <c r="F2" s="84"/>
    </row>
    <row r="3" spans="1:9" ht="26.1" customHeight="1" x14ac:dyDescent="0.2">
      <c r="A3" s="96" t="s">
        <v>138</v>
      </c>
      <c r="B3" s="85"/>
      <c r="C3" s="85"/>
      <c r="D3" s="85"/>
      <c r="E3" s="85"/>
      <c r="F3" s="85"/>
    </row>
    <row r="4" spans="1:9" ht="12.75" customHeight="1" x14ac:dyDescent="0.2">
      <c r="A4" s="86"/>
      <c r="B4" s="86"/>
      <c r="C4" s="86"/>
      <c r="D4" s="86"/>
      <c r="E4" s="86"/>
      <c r="F4" s="86"/>
    </row>
    <row r="5" spans="1:9" ht="12.75" customHeight="1" thickBot="1" x14ac:dyDescent="0.25">
      <c r="A5" s="189" t="s">
        <v>123</v>
      </c>
      <c r="B5" s="191" t="s">
        <v>128</v>
      </c>
      <c r="C5" s="193" t="s">
        <v>129</v>
      </c>
      <c r="D5" s="194" t="s">
        <v>80</v>
      </c>
      <c r="E5" s="165" t="s">
        <v>130</v>
      </c>
      <c r="F5" s="159"/>
      <c r="G5" s="136"/>
      <c r="H5" s="136"/>
      <c r="I5" s="136"/>
    </row>
    <row r="6" spans="1:9" ht="12.75" customHeight="1" thickBot="1" x14ac:dyDescent="0.25">
      <c r="A6" s="190"/>
      <c r="B6" s="192"/>
      <c r="C6" s="192"/>
      <c r="D6" s="195"/>
      <c r="E6" s="160" t="s">
        <v>7</v>
      </c>
      <c r="F6" s="161" t="s">
        <v>60</v>
      </c>
      <c r="G6" s="136"/>
      <c r="H6" s="136"/>
      <c r="I6" s="136"/>
    </row>
    <row r="7" spans="1:9" ht="12.75" customHeight="1" thickBot="1" x14ac:dyDescent="0.25">
      <c r="A7" s="190"/>
      <c r="B7" s="162" t="s">
        <v>8</v>
      </c>
      <c r="C7" s="162"/>
      <c r="D7" s="158" t="s">
        <v>131</v>
      </c>
      <c r="E7" s="163"/>
      <c r="F7" s="164"/>
      <c r="G7" s="136"/>
      <c r="H7" s="136"/>
      <c r="I7" s="136"/>
    </row>
    <row r="8" spans="1:9" ht="12.75" customHeight="1" x14ac:dyDescent="0.2">
      <c r="A8" s="87"/>
      <c r="B8" s="86"/>
      <c r="C8" s="86"/>
      <c r="D8" s="86"/>
      <c r="E8" s="86"/>
      <c r="F8" s="86"/>
    </row>
    <row r="9" spans="1:9" ht="11.25" x14ac:dyDescent="0.2">
      <c r="A9" s="88" t="str">
        <f>'seit 2009'!B9</f>
        <v>Verarbeitendes Gewerbe insgesamt</v>
      </c>
      <c r="B9" s="220">
        <v>135</v>
      </c>
      <c r="C9" s="220">
        <v>66184</v>
      </c>
      <c r="D9" s="220">
        <v>5861941</v>
      </c>
      <c r="E9" s="220">
        <v>41383353</v>
      </c>
      <c r="F9" s="220">
        <v>33833912</v>
      </c>
    </row>
    <row r="10" spans="1:9" ht="11.25" x14ac:dyDescent="0.2">
      <c r="A10" s="97" t="s">
        <v>120</v>
      </c>
      <c r="B10" s="220"/>
      <c r="C10" s="220"/>
      <c r="D10" s="220"/>
      <c r="E10" s="220"/>
      <c r="F10" s="220"/>
    </row>
    <row r="11" spans="1:9" ht="11.25" x14ac:dyDescent="0.2">
      <c r="A11" s="91" t="s">
        <v>121</v>
      </c>
      <c r="B11" s="221">
        <v>21</v>
      </c>
      <c r="C11" s="221">
        <v>1193</v>
      </c>
      <c r="D11" s="221">
        <v>27101</v>
      </c>
      <c r="E11" s="221">
        <v>110630</v>
      </c>
      <c r="F11" s="221">
        <v>0</v>
      </c>
    </row>
    <row r="12" spans="1:9" ht="33.75" x14ac:dyDescent="0.2">
      <c r="A12" s="91" t="s">
        <v>112</v>
      </c>
      <c r="B12" s="221">
        <v>9</v>
      </c>
      <c r="C12" s="221">
        <v>392</v>
      </c>
      <c r="D12" s="221">
        <v>17888</v>
      </c>
      <c r="E12" s="221">
        <v>74478</v>
      </c>
      <c r="F12" s="221">
        <v>2894</v>
      </c>
    </row>
    <row r="13" spans="1:9" ht="22.5" x14ac:dyDescent="0.2">
      <c r="A13" s="102" t="s">
        <v>103</v>
      </c>
      <c r="B13" s="221">
        <v>7</v>
      </c>
      <c r="C13" s="221">
        <v>1300</v>
      </c>
      <c r="D13" s="221">
        <v>81396</v>
      </c>
      <c r="E13" s="221">
        <v>690566</v>
      </c>
      <c r="F13" s="221">
        <v>0</v>
      </c>
    </row>
    <row r="14" spans="1:9" ht="33.75" x14ac:dyDescent="0.2">
      <c r="A14" s="91" t="s">
        <v>113</v>
      </c>
      <c r="B14" s="221">
        <v>7</v>
      </c>
      <c r="C14" s="221">
        <v>651</v>
      </c>
      <c r="D14" s="221">
        <v>0</v>
      </c>
      <c r="E14" s="221">
        <v>0</v>
      </c>
      <c r="F14" s="221">
        <v>0</v>
      </c>
    </row>
    <row r="15" spans="1:9" ht="11.25" x14ac:dyDescent="0.2">
      <c r="A15" s="91" t="s">
        <v>105</v>
      </c>
      <c r="B15" s="221">
        <v>10</v>
      </c>
      <c r="C15" s="221">
        <v>501</v>
      </c>
      <c r="D15" s="221">
        <v>27138</v>
      </c>
      <c r="E15" s="221">
        <v>78701</v>
      </c>
      <c r="F15" s="221">
        <v>17909</v>
      </c>
    </row>
    <row r="16" spans="1:9" ht="36.75" customHeight="1" x14ac:dyDescent="0.2">
      <c r="A16" s="91" t="s">
        <v>114</v>
      </c>
      <c r="B16" s="221">
        <v>5</v>
      </c>
      <c r="C16" s="221">
        <v>232</v>
      </c>
      <c r="D16" s="221">
        <v>10598</v>
      </c>
      <c r="E16" s="221">
        <v>0</v>
      </c>
      <c r="F16" s="221">
        <v>0</v>
      </c>
    </row>
    <row r="17" spans="1:9" ht="22.5" x14ac:dyDescent="0.2">
      <c r="A17" s="91" t="s">
        <v>115</v>
      </c>
      <c r="B17" s="221">
        <v>8</v>
      </c>
      <c r="C17" s="221">
        <v>502</v>
      </c>
      <c r="D17" s="221">
        <v>29055</v>
      </c>
      <c r="E17" s="221">
        <v>92878</v>
      </c>
      <c r="F17" s="221">
        <v>13389</v>
      </c>
    </row>
    <row r="18" spans="1:9" ht="11.25" x14ac:dyDescent="0.2">
      <c r="A18" s="89" t="s">
        <v>74</v>
      </c>
      <c r="B18" s="221">
        <v>22</v>
      </c>
      <c r="C18" s="221">
        <v>20025</v>
      </c>
      <c r="D18" s="221">
        <v>1794711</v>
      </c>
      <c r="E18" s="221">
        <v>3032937</v>
      </c>
      <c r="F18" s="221">
        <v>1961652</v>
      </c>
    </row>
    <row r="19" spans="1:9" ht="22.5" x14ac:dyDescent="0.2">
      <c r="A19" s="91" t="s">
        <v>116</v>
      </c>
      <c r="B19" s="221">
        <v>8</v>
      </c>
      <c r="C19" s="221">
        <v>36544</v>
      </c>
      <c r="D19" s="221">
        <v>3490779</v>
      </c>
      <c r="E19" s="221">
        <v>0</v>
      </c>
      <c r="F19" s="221">
        <v>0</v>
      </c>
    </row>
    <row r="20" spans="1:9" ht="11.25" x14ac:dyDescent="0.2">
      <c r="A20" s="91" t="s">
        <v>109</v>
      </c>
      <c r="B20" s="221">
        <v>8</v>
      </c>
      <c r="C20" s="221">
        <v>520</v>
      </c>
      <c r="D20" s="221">
        <v>22486</v>
      </c>
      <c r="E20" s="221">
        <v>61791</v>
      </c>
      <c r="F20" s="221">
        <v>30136</v>
      </c>
    </row>
    <row r="21" spans="1:9" s="92" customFormat="1" ht="22.5" x14ac:dyDescent="0.2">
      <c r="A21" s="115" t="s">
        <v>117</v>
      </c>
      <c r="B21" s="221">
        <v>17</v>
      </c>
      <c r="C21" s="221">
        <v>3396</v>
      </c>
      <c r="D21" s="221">
        <v>270167</v>
      </c>
      <c r="E21" s="221">
        <v>672250</v>
      </c>
      <c r="F21" s="221">
        <v>47848</v>
      </c>
    </row>
    <row r="22" spans="1:9" s="92" customFormat="1" ht="9.75" customHeight="1" x14ac:dyDescent="0.2">
      <c r="A22" s="104" t="s">
        <v>126</v>
      </c>
    </row>
    <row r="23" spans="1:9" s="93" customFormat="1" ht="11.25" x14ac:dyDescent="0.2">
      <c r="A23" s="188" t="s">
        <v>132</v>
      </c>
      <c r="B23" s="188"/>
      <c r="C23" s="188"/>
      <c r="D23" s="188"/>
      <c r="E23" s="188"/>
      <c r="F23" s="188"/>
      <c r="G23" s="188"/>
      <c r="H23" s="188"/>
      <c r="I23" s="188"/>
    </row>
    <row r="24" spans="1:9" s="93" customFormat="1" ht="11.25" x14ac:dyDescent="0.2">
      <c r="A24" s="187" t="s">
        <v>133</v>
      </c>
      <c r="B24" s="188"/>
      <c r="C24" s="188"/>
      <c r="D24" s="188"/>
      <c r="E24" s="188"/>
      <c r="F24" s="188"/>
      <c r="G24" s="188"/>
      <c r="H24" s="188"/>
      <c r="I24" s="188"/>
    </row>
    <row r="25" spans="1:9" s="93" customFormat="1" ht="12.75" customHeight="1" x14ac:dyDescent="0.2">
      <c r="A25" s="169" t="s">
        <v>134</v>
      </c>
      <c r="B25" s="168"/>
      <c r="C25" s="168"/>
      <c r="D25" s="168"/>
      <c r="E25" s="168"/>
      <c r="F25" s="168"/>
      <c r="G25" s="168"/>
      <c r="H25" s="168"/>
      <c r="I25" s="168"/>
    </row>
    <row r="26" spans="1:9" s="93" customFormat="1" ht="12.75" customHeight="1" x14ac:dyDescent="0.2">
      <c r="A26" s="169" t="s">
        <v>135</v>
      </c>
      <c r="B26" s="168"/>
      <c r="C26" s="168"/>
      <c r="D26" s="168"/>
      <c r="E26" s="168"/>
      <c r="F26" s="168"/>
      <c r="G26" s="168"/>
      <c r="H26" s="168"/>
      <c r="I26" s="168"/>
    </row>
    <row r="27" spans="1:9" ht="4.5" customHeight="1" x14ac:dyDescent="0.2"/>
    <row r="28" spans="1:9" ht="12.75" customHeight="1" x14ac:dyDescent="0.2">
      <c r="A28" s="94" t="s">
        <v>118</v>
      </c>
    </row>
  </sheetData>
  <mergeCells count="6">
    <mergeCell ref="A24:I24"/>
    <mergeCell ref="A23:I23"/>
    <mergeCell ref="A5:A7"/>
    <mergeCell ref="B5:B6"/>
    <mergeCell ref="C5:C6"/>
    <mergeCell ref="D5:D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0"/>
  <sheetViews>
    <sheetView zoomScaleNormal="100" workbookViewId="0">
      <pane ySplit="8" topLeftCell="A172" activePane="bottomLeft" state="frozen"/>
      <selection activeCell="C8" sqref="C8:D8"/>
      <selection pane="bottomLeft" activeCell="D178" sqref="D178:H190"/>
    </sheetView>
  </sheetViews>
  <sheetFormatPr baseColWidth="10" defaultRowHeight="12.75" customHeight="1" x14ac:dyDescent="0.2"/>
  <cols>
    <col min="1" max="1" width="9.1640625" style="16" bestFit="1" customWidth="1"/>
    <col min="2" max="2" width="42" style="16" customWidth="1"/>
    <col min="3" max="3" width="8.5" style="16" customWidth="1"/>
    <col min="4" max="5" width="11.33203125" style="16" customWidth="1"/>
    <col min="6" max="6" width="14.83203125" style="16" customWidth="1"/>
    <col min="7" max="7" width="25.83203125" style="16" customWidth="1"/>
    <col min="8" max="8" width="14.83203125" style="16" customWidth="1"/>
    <col min="9" max="16384" width="12" style="16"/>
  </cols>
  <sheetData>
    <row r="1" spans="1:8" ht="12.75" customHeight="1" x14ac:dyDescent="0.2">
      <c r="A1" s="14" t="s">
        <v>36</v>
      </c>
      <c r="B1" s="14"/>
      <c r="C1" s="14"/>
      <c r="D1" s="15"/>
      <c r="E1" s="15"/>
      <c r="F1" s="15"/>
      <c r="G1" s="15"/>
      <c r="H1" s="15"/>
    </row>
    <row r="2" spans="1:8" ht="12.75" customHeight="1" x14ac:dyDescent="0.2">
      <c r="D2" s="15"/>
      <c r="E2" s="15"/>
      <c r="F2" s="15"/>
      <c r="G2" s="15"/>
      <c r="H2" s="15"/>
    </row>
    <row r="3" spans="1:8" ht="12.75" customHeight="1" x14ac:dyDescent="0.2">
      <c r="A3" s="106" t="s">
        <v>125</v>
      </c>
      <c r="B3" s="17"/>
      <c r="C3" s="17"/>
      <c r="D3" s="15"/>
      <c r="E3" s="15"/>
      <c r="F3" s="15"/>
      <c r="G3" s="15"/>
      <c r="H3" s="15"/>
    </row>
    <row r="4" spans="1:8" ht="12.75" customHeight="1" x14ac:dyDescent="0.2">
      <c r="A4" s="17" t="s">
        <v>101</v>
      </c>
      <c r="B4" s="17"/>
      <c r="C4" s="17"/>
      <c r="D4" s="15"/>
      <c r="E4" s="15"/>
      <c r="F4" s="15"/>
      <c r="G4" s="15"/>
      <c r="H4" s="15"/>
    </row>
    <row r="5" spans="1:8" ht="12.7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2.75" customHeight="1" x14ac:dyDescent="0.2">
      <c r="A6" s="196" t="s">
        <v>91</v>
      </c>
      <c r="B6" s="206" t="s">
        <v>6</v>
      </c>
      <c r="C6" s="208" t="s">
        <v>122</v>
      </c>
      <c r="D6" s="196" t="s">
        <v>4</v>
      </c>
      <c r="E6" s="206" t="s">
        <v>5</v>
      </c>
      <c r="F6" s="199" t="s">
        <v>69</v>
      </c>
      <c r="G6" s="201" t="s">
        <v>3</v>
      </c>
      <c r="H6" s="202"/>
    </row>
    <row r="7" spans="1:8" ht="12.75" customHeight="1" x14ac:dyDescent="0.2">
      <c r="A7" s="197"/>
      <c r="B7" s="207"/>
      <c r="C7" s="209"/>
      <c r="D7" s="198"/>
      <c r="E7" s="200"/>
      <c r="F7" s="200"/>
      <c r="G7" s="19" t="s">
        <v>7</v>
      </c>
      <c r="H7" s="20" t="s">
        <v>60</v>
      </c>
    </row>
    <row r="8" spans="1:8" ht="12.75" customHeight="1" x14ac:dyDescent="0.2">
      <c r="A8" s="198"/>
      <c r="B8" s="200"/>
      <c r="C8" s="210"/>
      <c r="D8" s="202" t="s">
        <v>8</v>
      </c>
      <c r="E8" s="203"/>
      <c r="F8" s="204" t="s">
        <v>33</v>
      </c>
      <c r="G8" s="205"/>
      <c r="H8" s="205"/>
    </row>
    <row r="9" spans="1:8" ht="12.75" customHeight="1" x14ac:dyDescent="0.2">
      <c r="A9" s="70">
        <v>2009</v>
      </c>
      <c r="B9" s="48" t="s">
        <v>65</v>
      </c>
      <c r="C9" s="98" t="s">
        <v>111</v>
      </c>
      <c r="D9" s="30">
        <v>177</v>
      </c>
      <c r="E9" s="30">
        <v>62381</v>
      </c>
      <c r="F9" s="30">
        <v>368178</v>
      </c>
      <c r="G9" s="30">
        <v>14047669</v>
      </c>
      <c r="H9" s="30">
        <v>8077064</v>
      </c>
    </row>
    <row r="10" spans="1:8" ht="12.75" customHeight="1" x14ac:dyDescent="0.2">
      <c r="A10" s="70"/>
      <c r="B10" s="105" t="s">
        <v>120</v>
      </c>
      <c r="C10" s="98"/>
    </row>
    <row r="11" spans="1:8" ht="12.75" customHeight="1" x14ac:dyDescent="0.2">
      <c r="A11" s="70"/>
      <c r="B11" s="101" t="s">
        <v>121</v>
      </c>
      <c r="C11" s="99">
        <v>10</v>
      </c>
      <c r="D11" s="26">
        <v>21</v>
      </c>
      <c r="E11" s="16">
        <v>1446</v>
      </c>
      <c r="F11" s="24">
        <v>22249</v>
      </c>
      <c r="G11" s="24">
        <v>81190</v>
      </c>
      <c r="H11" s="24" t="s">
        <v>66</v>
      </c>
    </row>
    <row r="12" spans="1:8" ht="12.75" customHeight="1" x14ac:dyDescent="0.2">
      <c r="A12" s="70"/>
      <c r="B12" s="49" t="s">
        <v>102</v>
      </c>
      <c r="C12" s="99">
        <v>18</v>
      </c>
      <c r="D12" s="16">
        <v>19</v>
      </c>
      <c r="E12" s="16">
        <v>862</v>
      </c>
      <c r="F12" s="24">
        <v>31628</v>
      </c>
      <c r="G12" s="24">
        <v>135601</v>
      </c>
      <c r="H12" s="24">
        <v>1028</v>
      </c>
    </row>
    <row r="13" spans="1:8" ht="12.75" customHeight="1" x14ac:dyDescent="0.2">
      <c r="A13" s="70"/>
      <c r="B13" s="49" t="s">
        <v>103</v>
      </c>
      <c r="C13" s="98">
        <v>20</v>
      </c>
      <c r="D13" s="16">
        <v>8</v>
      </c>
      <c r="E13" s="16">
        <v>1892</v>
      </c>
      <c r="F13" s="24">
        <v>92849</v>
      </c>
      <c r="G13" s="24">
        <v>549466</v>
      </c>
      <c r="H13" s="24">
        <v>198193</v>
      </c>
    </row>
    <row r="14" spans="1:8" ht="12.75" customHeight="1" x14ac:dyDescent="0.2">
      <c r="A14" s="70"/>
      <c r="B14" s="49" t="s">
        <v>104</v>
      </c>
      <c r="C14" s="98">
        <v>23</v>
      </c>
      <c r="D14" s="26">
        <v>7</v>
      </c>
      <c r="E14" s="26">
        <v>466</v>
      </c>
      <c r="F14" s="29">
        <v>20550</v>
      </c>
      <c r="G14" s="27">
        <v>361326</v>
      </c>
      <c r="H14" s="24" t="s">
        <v>66</v>
      </c>
    </row>
    <row r="15" spans="1:8" ht="12.75" customHeight="1" x14ac:dyDescent="0.2">
      <c r="A15" s="70"/>
      <c r="B15" s="49" t="s">
        <v>105</v>
      </c>
      <c r="C15" s="98">
        <v>25</v>
      </c>
      <c r="D15" s="26">
        <v>17</v>
      </c>
      <c r="E15" s="26">
        <v>702</v>
      </c>
      <c r="F15" s="29">
        <v>23965</v>
      </c>
      <c r="G15" s="27">
        <v>75308</v>
      </c>
      <c r="H15" s="24">
        <v>4758</v>
      </c>
    </row>
    <row r="16" spans="1:8" ht="12.75" customHeight="1" x14ac:dyDescent="0.2">
      <c r="A16" s="70"/>
      <c r="B16" s="49" t="s">
        <v>106</v>
      </c>
      <c r="C16" s="98">
        <v>26</v>
      </c>
      <c r="D16" s="26">
        <v>10</v>
      </c>
      <c r="E16" s="26">
        <v>581</v>
      </c>
      <c r="F16" s="29">
        <v>33629</v>
      </c>
      <c r="G16" s="27">
        <v>93937</v>
      </c>
      <c r="H16" s="24">
        <v>32774</v>
      </c>
    </row>
    <row r="17" spans="1:8" ht="12.75" customHeight="1" x14ac:dyDescent="0.2">
      <c r="A17" s="70"/>
      <c r="B17" s="49" t="s">
        <v>107</v>
      </c>
      <c r="C17" s="98">
        <v>27</v>
      </c>
      <c r="D17" s="26">
        <v>8</v>
      </c>
      <c r="E17" s="26">
        <v>856</v>
      </c>
      <c r="F17" s="29">
        <v>40995</v>
      </c>
      <c r="G17" s="27">
        <v>351418</v>
      </c>
      <c r="H17" s="24">
        <v>17405</v>
      </c>
    </row>
    <row r="18" spans="1:8" ht="12.75" customHeight="1" x14ac:dyDescent="0.2">
      <c r="A18" s="70"/>
      <c r="B18" s="49" t="s">
        <v>74</v>
      </c>
      <c r="C18" s="98">
        <v>28</v>
      </c>
      <c r="D18" s="16">
        <v>34</v>
      </c>
      <c r="E18" s="16">
        <v>17418</v>
      </c>
      <c r="F18" s="29">
        <v>851995</v>
      </c>
      <c r="G18" s="27">
        <v>4269385</v>
      </c>
      <c r="H18" s="24">
        <v>2848385</v>
      </c>
    </row>
    <row r="19" spans="1:8" ht="12.75" customHeight="1" x14ac:dyDescent="0.2">
      <c r="A19" s="70"/>
      <c r="B19" s="49" t="s">
        <v>108</v>
      </c>
      <c r="C19" s="98">
        <v>29</v>
      </c>
      <c r="D19" s="16">
        <v>8</v>
      </c>
      <c r="E19" s="16">
        <v>30328</v>
      </c>
      <c r="F19" s="29">
        <v>2084983</v>
      </c>
      <c r="G19" s="24" t="s">
        <v>66</v>
      </c>
      <c r="H19" s="24" t="s">
        <v>66</v>
      </c>
    </row>
    <row r="20" spans="1:8" ht="12.75" customHeight="1" x14ac:dyDescent="0.2">
      <c r="A20" s="71"/>
      <c r="B20" s="49" t="s">
        <v>109</v>
      </c>
      <c r="C20" s="98">
        <v>32</v>
      </c>
      <c r="D20" s="34">
        <v>8</v>
      </c>
      <c r="E20" s="34">
        <v>278</v>
      </c>
      <c r="F20" s="78">
        <v>9789</v>
      </c>
      <c r="G20" s="79">
        <v>27643</v>
      </c>
      <c r="H20" s="80">
        <v>5543</v>
      </c>
    </row>
    <row r="21" spans="1:8" ht="12.75" customHeight="1" x14ac:dyDescent="0.2">
      <c r="A21" s="73"/>
      <c r="B21" s="95" t="s">
        <v>110</v>
      </c>
      <c r="C21" s="100">
        <v>33</v>
      </c>
      <c r="D21" s="74">
        <v>22</v>
      </c>
      <c r="E21" s="74">
        <v>6265</v>
      </c>
      <c r="F21" s="81">
        <v>414461</v>
      </c>
      <c r="G21" s="82">
        <v>1362421</v>
      </c>
      <c r="H21" s="83">
        <v>183637</v>
      </c>
    </row>
    <row r="22" spans="1:8" ht="12.75" customHeight="1" x14ac:dyDescent="0.2">
      <c r="A22" s="70">
        <v>2010</v>
      </c>
      <c r="B22" s="48" t="s">
        <v>65</v>
      </c>
      <c r="C22" s="98" t="s">
        <v>111</v>
      </c>
      <c r="D22" s="30">
        <v>174</v>
      </c>
      <c r="E22" s="24" t="s">
        <v>66</v>
      </c>
      <c r="F22" s="24" t="s">
        <v>66</v>
      </c>
      <c r="G22" s="24" t="s">
        <v>66</v>
      </c>
      <c r="H22" s="30">
        <v>11358896</v>
      </c>
    </row>
    <row r="23" spans="1:8" ht="12.75" customHeight="1" x14ac:dyDescent="0.2">
      <c r="A23" s="70"/>
      <c r="B23" s="105" t="s">
        <v>120</v>
      </c>
      <c r="C23" s="98"/>
    </row>
    <row r="24" spans="1:8" ht="12.75" customHeight="1" x14ac:dyDescent="0.2">
      <c r="A24" s="70"/>
      <c r="B24" s="101" t="s">
        <v>121</v>
      </c>
      <c r="C24" s="99">
        <v>10</v>
      </c>
      <c r="D24" s="16">
        <v>20</v>
      </c>
      <c r="E24" s="16">
        <v>1423</v>
      </c>
      <c r="F24" s="24">
        <v>22316</v>
      </c>
      <c r="G24" s="24">
        <v>79854</v>
      </c>
      <c r="H24" s="24" t="s">
        <v>66</v>
      </c>
    </row>
    <row r="25" spans="1:8" ht="12.75" customHeight="1" x14ac:dyDescent="0.2">
      <c r="A25" s="70"/>
      <c r="B25" s="49" t="s">
        <v>102</v>
      </c>
      <c r="C25" s="99">
        <v>18</v>
      </c>
      <c r="D25" s="16">
        <v>21</v>
      </c>
      <c r="E25" s="16">
        <v>972</v>
      </c>
      <c r="F25" s="24">
        <v>34730</v>
      </c>
      <c r="G25" s="24">
        <v>141237</v>
      </c>
      <c r="H25" s="24" t="s">
        <v>66</v>
      </c>
    </row>
    <row r="26" spans="1:8" ht="12.75" customHeight="1" x14ac:dyDescent="0.2">
      <c r="A26" s="70"/>
      <c r="B26" s="49" t="s">
        <v>103</v>
      </c>
      <c r="C26" s="98">
        <v>20</v>
      </c>
      <c r="D26" s="16">
        <v>7</v>
      </c>
      <c r="E26" s="16">
        <v>1852</v>
      </c>
      <c r="F26" s="24">
        <v>94952</v>
      </c>
      <c r="G26" s="24">
        <v>581628</v>
      </c>
      <c r="H26" s="24">
        <v>214172</v>
      </c>
    </row>
    <row r="27" spans="1:8" ht="12.75" customHeight="1" x14ac:dyDescent="0.2">
      <c r="A27" s="70"/>
      <c r="B27" s="49" t="s">
        <v>104</v>
      </c>
      <c r="C27" s="98">
        <v>23</v>
      </c>
      <c r="D27" s="16">
        <v>9</v>
      </c>
      <c r="E27" s="26">
        <v>494</v>
      </c>
      <c r="F27" s="29">
        <v>21792</v>
      </c>
      <c r="G27" s="29" t="s">
        <v>66</v>
      </c>
      <c r="H27" s="24" t="s">
        <v>66</v>
      </c>
    </row>
    <row r="28" spans="1:8" ht="12.75" customHeight="1" x14ac:dyDescent="0.2">
      <c r="A28" s="70"/>
      <c r="B28" s="49" t="s">
        <v>105</v>
      </c>
      <c r="C28" s="98">
        <v>25</v>
      </c>
      <c r="D28" s="16">
        <v>15</v>
      </c>
      <c r="E28" s="26">
        <v>706</v>
      </c>
      <c r="F28" s="29">
        <v>26788</v>
      </c>
      <c r="G28" s="27">
        <v>97810</v>
      </c>
      <c r="H28" s="24">
        <v>7429</v>
      </c>
    </row>
    <row r="29" spans="1:8" ht="12.75" customHeight="1" x14ac:dyDescent="0.2">
      <c r="A29" s="70"/>
      <c r="B29" s="49" t="s">
        <v>106</v>
      </c>
      <c r="C29" s="98">
        <v>26</v>
      </c>
      <c r="D29" s="16">
        <v>10</v>
      </c>
      <c r="E29" s="26">
        <v>481</v>
      </c>
      <c r="F29" s="29">
        <v>24999</v>
      </c>
      <c r="G29" s="27">
        <v>80195</v>
      </c>
      <c r="H29" s="24" t="s">
        <v>66</v>
      </c>
    </row>
    <row r="30" spans="1:8" ht="12.75" customHeight="1" x14ac:dyDescent="0.2">
      <c r="A30" s="70"/>
      <c r="B30" s="49" t="s">
        <v>107</v>
      </c>
      <c r="C30" s="98">
        <v>27</v>
      </c>
      <c r="D30" s="16">
        <v>8</v>
      </c>
      <c r="E30" s="26">
        <v>889</v>
      </c>
      <c r="F30" s="29">
        <v>39652</v>
      </c>
      <c r="G30" s="29" t="s">
        <v>66</v>
      </c>
      <c r="H30" s="24" t="s">
        <v>66</v>
      </c>
    </row>
    <row r="31" spans="1:8" ht="12.75" customHeight="1" x14ac:dyDescent="0.2">
      <c r="A31" s="70"/>
      <c r="B31" s="49" t="s">
        <v>74</v>
      </c>
      <c r="C31" s="98">
        <v>28</v>
      </c>
      <c r="D31" s="16">
        <v>31</v>
      </c>
      <c r="E31" s="16">
        <v>15899</v>
      </c>
      <c r="F31" s="29">
        <v>870649</v>
      </c>
      <c r="G31" s="29" t="s">
        <v>66</v>
      </c>
      <c r="H31" s="24" t="s">
        <v>66</v>
      </c>
    </row>
    <row r="32" spans="1:8" ht="12.75" customHeight="1" x14ac:dyDescent="0.2">
      <c r="A32" s="70"/>
      <c r="B32" s="49" t="s">
        <v>108</v>
      </c>
      <c r="C32" s="98">
        <v>29</v>
      </c>
      <c r="D32" s="16">
        <v>8</v>
      </c>
      <c r="E32" s="29" t="s">
        <v>66</v>
      </c>
      <c r="F32" s="29" t="s">
        <v>66</v>
      </c>
      <c r="G32" s="24" t="s">
        <v>66</v>
      </c>
      <c r="H32" s="24" t="s">
        <v>66</v>
      </c>
    </row>
    <row r="33" spans="1:8" ht="12.75" customHeight="1" x14ac:dyDescent="0.2">
      <c r="A33" s="70"/>
      <c r="B33" s="49" t="s">
        <v>109</v>
      </c>
      <c r="C33" s="98">
        <v>32</v>
      </c>
      <c r="D33" s="16">
        <v>9</v>
      </c>
      <c r="E33" s="34">
        <v>315</v>
      </c>
      <c r="F33" s="78">
        <v>10220</v>
      </c>
      <c r="G33" s="79">
        <v>35510</v>
      </c>
      <c r="H33" s="80">
        <v>6211</v>
      </c>
    </row>
    <row r="34" spans="1:8" ht="12.75" customHeight="1" x14ac:dyDescent="0.2">
      <c r="A34" s="73"/>
      <c r="B34" s="55" t="s">
        <v>110</v>
      </c>
      <c r="C34" s="100">
        <v>33</v>
      </c>
      <c r="D34" s="74">
        <v>22</v>
      </c>
      <c r="E34" s="74">
        <v>6023</v>
      </c>
      <c r="F34" s="81">
        <v>399878</v>
      </c>
      <c r="G34" s="82">
        <v>1418394</v>
      </c>
      <c r="H34" s="83">
        <v>484327</v>
      </c>
    </row>
    <row r="35" spans="1:8" ht="12.75" customHeight="1" x14ac:dyDescent="0.2">
      <c r="A35" s="70">
        <v>2011</v>
      </c>
      <c r="B35" s="48" t="s">
        <v>65</v>
      </c>
      <c r="C35" s="98" t="s">
        <v>111</v>
      </c>
      <c r="D35" s="30">
        <v>163</v>
      </c>
      <c r="E35" s="24" t="s">
        <v>66</v>
      </c>
      <c r="F35" s="24" t="s">
        <v>66</v>
      </c>
      <c r="G35" s="24" t="s">
        <v>66</v>
      </c>
      <c r="H35" s="30">
        <v>12964182</v>
      </c>
    </row>
    <row r="36" spans="1:8" ht="12.75" customHeight="1" x14ac:dyDescent="0.2">
      <c r="A36" s="70"/>
      <c r="B36" s="105" t="s">
        <v>120</v>
      </c>
      <c r="C36" s="98"/>
      <c r="E36" s="24"/>
      <c r="F36" s="24"/>
      <c r="G36" s="24"/>
    </row>
    <row r="37" spans="1:8" ht="12.75" customHeight="1" x14ac:dyDescent="0.2">
      <c r="A37" s="70"/>
      <c r="B37" s="101" t="s">
        <v>121</v>
      </c>
      <c r="C37" s="99">
        <v>10</v>
      </c>
      <c r="D37" s="16">
        <v>21</v>
      </c>
      <c r="E37" s="16">
        <v>1200</v>
      </c>
      <c r="F37" s="24">
        <v>19833</v>
      </c>
      <c r="G37" s="24">
        <v>78964</v>
      </c>
      <c r="H37" s="24" t="s">
        <v>66</v>
      </c>
    </row>
    <row r="38" spans="1:8" ht="12.75" customHeight="1" x14ac:dyDescent="0.2">
      <c r="A38" s="70"/>
      <c r="B38" s="49" t="s">
        <v>102</v>
      </c>
      <c r="C38" s="99">
        <v>18</v>
      </c>
      <c r="D38" s="16">
        <v>19</v>
      </c>
      <c r="E38" s="16">
        <v>965</v>
      </c>
      <c r="F38" s="24">
        <v>32983</v>
      </c>
      <c r="G38" s="24">
        <v>137753</v>
      </c>
      <c r="H38" s="24">
        <v>1612</v>
      </c>
    </row>
    <row r="39" spans="1:8" ht="12.75" customHeight="1" x14ac:dyDescent="0.2">
      <c r="A39" s="70"/>
      <c r="B39" s="49" t="s">
        <v>103</v>
      </c>
      <c r="C39" s="98">
        <v>20</v>
      </c>
      <c r="D39" s="16">
        <v>7</v>
      </c>
      <c r="E39" s="16">
        <v>1895</v>
      </c>
      <c r="F39" s="24">
        <v>99042</v>
      </c>
      <c r="G39" s="24">
        <v>644153</v>
      </c>
      <c r="H39" s="24">
        <v>228816</v>
      </c>
    </row>
    <row r="40" spans="1:8" ht="12.75" customHeight="1" x14ac:dyDescent="0.2">
      <c r="A40" s="70"/>
      <c r="B40" s="49" t="s">
        <v>104</v>
      </c>
      <c r="C40" s="98">
        <v>23</v>
      </c>
      <c r="D40" s="16">
        <v>9</v>
      </c>
      <c r="E40" s="26">
        <v>495</v>
      </c>
      <c r="F40" s="29">
        <v>22562</v>
      </c>
      <c r="G40" s="29" t="s">
        <v>119</v>
      </c>
      <c r="H40" s="24" t="s">
        <v>119</v>
      </c>
    </row>
    <row r="41" spans="1:8" ht="12.75" customHeight="1" x14ac:dyDescent="0.2">
      <c r="A41" s="70"/>
      <c r="B41" s="49" t="s">
        <v>105</v>
      </c>
      <c r="C41" s="98">
        <v>25</v>
      </c>
      <c r="D41" s="16">
        <v>14</v>
      </c>
      <c r="E41" s="26">
        <v>748</v>
      </c>
      <c r="F41" s="29">
        <v>30142</v>
      </c>
      <c r="G41" s="27">
        <v>120965</v>
      </c>
      <c r="H41" s="24">
        <v>7593</v>
      </c>
    </row>
    <row r="42" spans="1:8" ht="12.75" customHeight="1" x14ac:dyDescent="0.2">
      <c r="A42" s="70"/>
      <c r="B42" s="49" t="s">
        <v>106</v>
      </c>
      <c r="C42" s="98">
        <v>26</v>
      </c>
      <c r="D42" s="16">
        <v>10</v>
      </c>
      <c r="E42" s="26">
        <v>567</v>
      </c>
      <c r="F42" s="29">
        <v>32669</v>
      </c>
      <c r="G42" s="27">
        <v>108200</v>
      </c>
      <c r="H42" s="24">
        <v>45873</v>
      </c>
    </row>
    <row r="43" spans="1:8" ht="12.75" customHeight="1" x14ac:dyDescent="0.2">
      <c r="A43" s="70"/>
      <c r="B43" s="49" t="s">
        <v>107</v>
      </c>
      <c r="C43" s="98">
        <v>27</v>
      </c>
      <c r="D43" s="16">
        <v>8</v>
      </c>
      <c r="E43" s="26">
        <v>944</v>
      </c>
      <c r="F43" s="29">
        <v>42765</v>
      </c>
      <c r="G43" s="29" t="s">
        <v>119</v>
      </c>
      <c r="H43" s="24" t="s">
        <v>119</v>
      </c>
    </row>
    <row r="44" spans="1:8" ht="12.75" customHeight="1" x14ac:dyDescent="0.2">
      <c r="A44" s="70"/>
      <c r="B44" s="49" t="s">
        <v>74</v>
      </c>
      <c r="C44" s="98">
        <v>28</v>
      </c>
      <c r="D44" s="16">
        <v>27</v>
      </c>
      <c r="E44" s="16">
        <v>16796</v>
      </c>
      <c r="F44" s="29">
        <v>987378</v>
      </c>
      <c r="G44" s="29" t="s">
        <v>119</v>
      </c>
      <c r="H44" s="24" t="s">
        <v>119</v>
      </c>
    </row>
    <row r="45" spans="1:8" ht="12.75" customHeight="1" x14ac:dyDescent="0.2">
      <c r="A45" s="70"/>
      <c r="B45" s="49" t="s">
        <v>108</v>
      </c>
      <c r="C45" s="98">
        <v>29</v>
      </c>
      <c r="D45" s="16">
        <v>6</v>
      </c>
      <c r="E45" s="29" t="s">
        <v>119</v>
      </c>
      <c r="F45" s="29" t="s">
        <v>119</v>
      </c>
      <c r="G45" s="24" t="s">
        <v>119</v>
      </c>
      <c r="H45" s="24" t="s">
        <v>119</v>
      </c>
    </row>
    <row r="46" spans="1:8" ht="12.75" customHeight="1" x14ac:dyDescent="0.2">
      <c r="A46" s="70"/>
      <c r="B46" s="49" t="s">
        <v>109</v>
      </c>
      <c r="C46" s="98">
        <v>32</v>
      </c>
      <c r="D46" s="16">
        <v>8</v>
      </c>
      <c r="E46" s="34">
        <v>317</v>
      </c>
      <c r="F46" s="78">
        <v>9716</v>
      </c>
      <c r="G46" s="79">
        <v>32419</v>
      </c>
      <c r="H46" s="80">
        <v>7960</v>
      </c>
    </row>
    <row r="47" spans="1:8" ht="12.75" customHeight="1" x14ac:dyDescent="0.2">
      <c r="A47" s="73"/>
      <c r="B47" s="55" t="s">
        <v>110</v>
      </c>
      <c r="C47" s="100">
        <v>33</v>
      </c>
      <c r="D47" s="74">
        <v>21</v>
      </c>
      <c r="E47" s="74">
        <v>5735</v>
      </c>
      <c r="F47" s="81">
        <v>400232</v>
      </c>
      <c r="G47" s="82">
        <v>1269054</v>
      </c>
      <c r="H47" s="83">
        <v>257621</v>
      </c>
    </row>
    <row r="48" spans="1:8" ht="12.75" customHeight="1" x14ac:dyDescent="0.2">
      <c r="A48" s="70">
        <v>2012</v>
      </c>
      <c r="B48" s="48" t="s">
        <v>65</v>
      </c>
      <c r="C48" s="98" t="s">
        <v>111</v>
      </c>
      <c r="D48" s="30">
        <v>157</v>
      </c>
      <c r="E48" s="24" t="s">
        <v>119</v>
      </c>
      <c r="F48" s="24" t="s">
        <v>119</v>
      </c>
      <c r="G48" s="24" t="s">
        <v>119</v>
      </c>
      <c r="H48" s="30">
        <v>16396048</v>
      </c>
    </row>
    <row r="49" spans="1:8" ht="12.75" customHeight="1" x14ac:dyDescent="0.2">
      <c r="A49" s="70"/>
      <c r="B49" s="105" t="s">
        <v>120</v>
      </c>
      <c r="C49" s="98"/>
      <c r="E49" s="24"/>
      <c r="F49" s="24"/>
      <c r="G49" s="24"/>
    </row>
    <row r="50" spans="1:8" ht="12.75" customHeight="1" x14ac:dyDescent="0.2">
      <c r="A50" s="70"/>
      <c r="B50" s="101" t="s">
        <v>121</v>
      </c>
      <c r="C50" s="99">
        <v>10</v>
      </c>
      <c r="D50" s="16">
        <v>21</v>
      </c>
      <c r="E50" s="16">
        <v>1215</v>
      </c>
      <c r="F50" s="24">
        <v>20730</v>
      </c>
      <c r="G50" s="24">
        <v>83677</v>
      </c>
      <c r="H50" s="24" t="s">
        <v>119</v>
      </c>
    </row>
    <row r="51" spans="1:8" ht="12.75" customHeight="1" x14ac:dyDescent="0.2">
      <c r="A51" s="70"/>
      <c r="B51" s="49" t="s">
        <v>102</v>
      </c>
      <c r="C51" s="99">
        <v>18</v>
      </c>
      <c r="D51" s="16">
        <v>18</v>
      </c>
      <c r="E51" s="16">
        <v>910</v>
      </c>
      <c r="F51" s="24">
        <v>30361</v>
      </c>
      <c r="G51" s="24">
        <v>125942</v>
      </c>
      <c r="H51" s="24">
        <v>1738</v>
      </c>
    </row>
    <row r="52" spans="1:8" ht="12.75" customHeight="1" x14ac:dyDescent="0.2">
      <c r="A52" s="70"/>
      <c r="B52" s="49" t="s">
        <v>103</v>
      </c>
      <c r="C52" s="98">
        <v>20</v>
      </c>
      <c r="D52" s="16">
        <v>7</v>
      </c>
      <c r="E52" s="16">
        <v>1865</v>
      </c>
      <c r="F52" s="24">
        <v>93308</v>
      </c>
      <c r="G52" s="24">
        <v>625612</v>
      </c>
      <c r="H52" s="24">
        <v>214795</v>
      </c>
    </row>
    <row r="53" spans="1:8" ht="12.75" customHeight="1" x14ac:dyDescent="0.2">
      <c r="A53" s="70"/>
      <c r="B53" s="49" t="s">
        <v>104</v>
      </c>
      <c r="C53" s="98">
        <v>23</v>
      </c>
      <c r="D53" s="16">
        <v>9</v>
      </c>
      <c r="E53" s="26">
        <v>502</v>
      </c>
      <c r="F53" s="29">
        <v>23780</v>
      </c>
      <c r="G53" s="29" t="s">
        <v>119</v>
      </c>
      <c r="H53" s="24" t="s">
        <v>119</v>
      </c>
    </row>
    <row r="54" spans="1:8" ht="12.75" customHeight="1" x14ac:dyDescent="0.2">
      <c r="A54" s="70"/>
      <c r="B54" s="49" t="s">
        <v>105</v>
      </c>
      <c r="C54" s="98">
        <v>25</v>
      </c>
      <c r="D54" s="16">
        <v>14</v>
      </c>
      <c r="E54" s="26">
        <v>782</v>
      </c>
      <c r="F54" s="29">
        <v>32450</v>
      </c>
      <c r="G54" s="27">
        <v>119525</v>
      </c>
      <c r="H54" s="24">
        <v>19475</v>
      </c>
    </row>
    <row r="55" spans="1:8" ht="12.75" customHeight="1" x14ac:dyDescent="0.2">
      <c r="A55" s="70"/>
      <c r="B55" s="49" t="s">
        <v>106</v>
      </c>
      <c r="C55" s="98">
        <v>26</v>
      </c>
      <c r="D55" s="16">
        <v>10</v>
      </c>
      <c r="E55" s="26">
        <v>550</v>
      </c>
      <c r="F55" s="29">
        <v>29200</v>
      </c>
      <c r="G55" s="27">
        <v>102157</v>
      </c>
      <c r="H55" s="24">
        <v>40985</v>
      </c>
    </row>
    <row r="56" spans="1:8" ht="12.75" customHeight="1" x14ac:dyDescent="0.2">
      <c r="A56" s="70"/>
      <c r="B56" s="49" t="s">
        <v>107</v>
      </c>
      <c r="C56" s="98">
        <v>27</v>
      </c>
      <c r="D56" s="16">
        <v>7</v>
      </c>
      <c r="E56" s="26">
        <v>537</v>
      </c>
      <c r="F56" s="29">
        <v>20388</v>
      </c>
      <c r="G56" s="29">
        <v>91246</v>
      </c>
      <c r="H56" s="24">
        <v>17449</v>
      </c>
    </row>
    <row r="57" spans="1:8" ht="12.75" customHeight="1" x14ac:dyDescent="0.2">
      <c r="A57" s="70"/>
      <c r="B57" s="49" t="s">
        <v>74</v>
      </c>
      <c r="C57" s="98">
        <v>28</v>
      </c>
      <c r="D57" s="16">
        <v>24</v>
      </c>
      <c r="E57" s="16">
        <v>17418</v>
      </c>
      <c r="F57" s="29">
        <v>1091658</v>
      </c>
      <c r="G57" s="29" t="s">
        <v>119</v>
      </c>
      <c r="H57" s="24" t="s">
        <v>119</v>
      </c>
    </row>
    <row r="58" spans="1:8" ht="12.75" customHeight="1" x14ac:dyDescent="0.2">
      <c r="A58" s="70"/>
      <c r="B58" s="49" t="s">
        <v>108</v>
      </c>
      <c r="C58" s="98">
        <v>29</v>
      </c>
      <c r="D58" s="16">
        <v>5</v>
      </c>
      <c r="E58" s="29" t="s">
        <v>119</v>
      </c>
      <c r="F58" s="29" t="s">
        <v>119</v>
      </c>
      <c r="G58" s="112" t="s">
        <v>119</v>
      </c>
      <c r="H58" s="24" t="s">
        <v>119</v>
      </c>
    </row>
    <row r="59" spans="1:8" ht="12.75" customHeight="1" x14ac:dyDescent="0.2">
      <c r="A59" s="70"/>
      <c r="B59" s="49" t="s">
        <v>109</v>
      </c>
      <c r="C59" s="98">
        <v>32</v>
      </c>
      <c r="D59" s="16">
        <v>8</v>
      </c>
      <c r="E59" s="34">
        <v>300</v>
      </c>
      <c r="F59" s="78">
        <v>10442</v>
      </c>
      <c r="G59" s="79">
        <v>33988</v>
      </c>
      <c r="H59" s="80">
        <v>7734</v>
      </c>
    </row>
    <row r="60" spans="1:8" ht="12.75" customHeight="1" x14ac:dyDescent="0.2">
      <c r="A60" s="73"/>
      <c r="B60" s="55" t="s">
        <v>110</v>
      </c>
      <c r="C60" s="100">
        <v>33</v>
      </c>
      <c r="D60" s="74">
        <v>20</v>
      </c>
      <c r="E60" s="74">
        <v>5654</v>
      </c>
      <c r="F60" s="81">
        <v>392680</v>
      </c>
      <c r="G60" s="82">
        <v>1141545</v>
      </c>
      <c r="H60" s="83">
        <v>156066</v>
      </c>
    </row>
    <row r="61" spans="1:8" ht="12.75" customHeight="1" x14ac:dyDescent="0.2">
      <c r="A61" s="70">
        <v>2013</v>
      </c>
      <c r="B61" s="48" t="s">
        <v>65</v>
      </c>
      <c r="C61" s="98" t="s">
        <v>111</v>
      </c>
      <c r="D61" s="121">
        <v>155</v>
      </c>
      <c r="E61" s="121">
        <v>64852</v>
      </c>
      <c r="F61" s="121">
        <v>4545522</v>
      </c>
      <c r="G61" s="122" t="s">
        <v>119</v>
      </c>
      <c r="H61" s="121">
        <v>17625256</v>
      </c>
    </row>
    <row r="62" spans="1:8" ht="12.75" customHeight="1" x14ac:dyDescent="0.2">
      <c r="A62" s="70"/>
      <c r="B62" s="105" t="s">
        <v>120</v>
      </c>
      <c r="C62" s="98"/>
      <c r="D62" s="44"/>
      <c r="E62" s="34"/>
      <c r="F62" s="78"/>
      <c r="G62" s="79"/>
      <c r="H62" s="80"/>
    </row>
    <row r="63" spans="1:8" ht="12.75" customHeight="1" x14ac:dyDescent="0.2">
      <c r="A63" s="70"/>
      <c r="B63" s="101" t="s">
        <v>121</v>
      </c>
      <c r="C63" s="99">
        <v>10</v>
      </c>
      <c r="D63" s="108">
        <v>22</v>
      </c>
      <c r="E63" s="90">
        <v>1229</v>
      </c>
      <c r="F63" s="90">
        <v>21232</v>
      </c>
      <c r="G63" s="90">
        <v>83104</v>
      </c>
      <c r="H63" s="103">
        <f>'seit 2009'!J116</f>
        <v>0</v>
      </c>
    </row>
    <row r="64" spans="1:8" ht="12.75" customHeight="1" x14ac:dyDescent="0.2">
      <c r="A64" s="70"/>
      <c r="B64" s="49" t="s">
        <v>102</v>
      </c>
      <c r="C64" s="99">
        <v>18</v>
      </c>
      <c r="D64" s="108">
        <v>18</v>
      </c>
      <c r="E64" s="90">
        <v>884</v>
      </c>
      <c r="F64" s="90">
        <v>29379</v>
      </c>
      <c r="G64" s="90">
        <v>123419</v>
      </c>
      <c r="H64" s="90">
        <v>1965</v>
      </c>
    </row>
    <row r="65" spans="1:9" ht="12.75" customHeight="1" x14ac:dyDescent="0.2">
      <c r="A65" s="70"/>
      <c r="B65" s="49" t="s">
        <v>103</v>
      </c>
      <c r="C65" s="98">
        <v>20</v>
      </c>
      <c r="D65" s="108">
        <v>7</v>
      </c>
      <c r="E65" s="90">
        <v>1873</v>
      </c>
      <c r="F65" s="90">
        <v>98583</v>
      </c>
      <c r="G65" s="90">
        <v>636969</v>
      </c>
      <c r="H65" s="90">
        <v>230124</v>
      </c>
    </row>
    <row r="66" spans="1:9" ht="12.75" customHeight="1" x14ac:dyDescent="0.2">
      <c r="A66" s="70"/>
      <c r="B66" s="49" t="s">
        <v>104</v>
      </c>
      <c r="C66" s="98">
        <v>23</v>
      </c>
      <c r="D66" s="108">
        <v>8</v>
      </c>
      <c r="E66" s="90">
        <v>487</v>
      </c>
      <c r="F66" s="90">
        <v>24155</v>
      </c>
      <c r="G66" s="103">
        <f>'seit 2009'!I119</f>
        <v>0</v>
      </c>
      <c r="H66" s="103">
        <f>'seit 2009'!J119</f>
        <v>0</v>
      </c>
    </row>
    <row r="67" spans="1:9" ht="12.75" customHeight="1" x14ac:dyDescent="0.2">
      <c r="A67" s="70"/>
      <c r="B67" s="49" t="s">
        <v>105</v>
      </c>
      <c r="C67" s="98">
        <v>25</v>
      </c>
      <c r="D67" s="108">
        <v>15</v>
      </c>
      <c r="E67" s="90">
        <v>1332</v>
      </c>
      <c r="F67" s="90">
        <v>74946</v>
      </c>
      <c r="G67" s="90">
        <v>146065</v>
      </c>
      <c r="H67" s="90">
        <v>23217</v>
      </c>
    </row>
    <row r="68" spans="1:9" ht="12.75" customHeight="1" x14ac:dyDescent="0.2">
      <c r="A68" s="70"/>
      <c r="B68" s="49" t="s">
        <v>106</v>
      </c>
      <c r="C68" s="98">
        <v>26</v>
      </c>
      <c r="D68" s="108">
        <v>8</v>
      </c>
      <c r="E68" s="90">
        <v>408</v>
      </c>
      <c r="F68" s="90">
        <v>22859</v>
      </c>
      <c r="G68" s="90">
        <v>60983</v>
      </c>
      <c r="H68" s="90">
        <v>14602</v>
      </c>
    </row>
    <row r="69" spans="1:9" ht="12.75" customHeight="1" x14ac:dyDescent="0.2">
      <c r="A69" s="70"/>
      <c r="B69" s="49" t="s">
        <v>107</v>
      </c>
      <c r="C69" s="98">
        <v>27</v>
      </c>
      <c r="D69" s="108">
        <v>8</v>
      </c>
      <c r="E69" s="90">
        <v>579</v>
      </c>
      <c r="F69" s="90">
        <v>22827</v>
      </c>
      <c r="G69" s="90">
        <v>97322</v>
      </c>
      <c r="H69" s="90">
        <v>21658</v>
      </c>
    </row>
    <row r="70" spans="1:9" ht="12.75" customHeight="1" x14ac:dyDescent="0.2">
      <c r="A70" s="70"/>
      <c r="B70" s="49" t="s">
        <v>74</v>
      </c>
      <c r="C70" s="98">
        <v>28</v>
      </c>
      <c r="D70" s="108">
        <v>24</v>
      </c>
      <c r="E70" s="90">
        <v>18015</v>
      </c>
      <c r="F70" s="90">
        <v>1173133</v>
      </c>
      <c r="G70" s="103">
        <f>'seit 2009'!I123</f>
        <v>0</v>
      </c>
      <c r="H70" s="103" t="s">
        <v>119</v>
      </c>
    </row>
    <row r="71" spans="1:9" ht="12.75" customHeight="1" x14ac:dyDescent="0.2">
      <c r="A71" s="70"/>
      <c r="B71" s="49" t="s">
        <v>108</v>
      </c>
      <c r="C71" s="98">
        <v>29</v>
      </c>
      <c r="D71" s="108">
        <v>5</v>
      </c>
      <c r="E71" s="103">
        <f>'seit 2009'!G124</f>
        <v>48083</v>
      </c>
      <c r="F71" s="103" t="str">
        <f>'seit 2009'!H124</f>
        <v>.</v>
      </c>
      <c r="G71" s="103">
        <f>'seit 2009'!I124</f>
        <v>0</v>
      </c>
      <c r="H71" s="103" t="s">
        <v>119</v>
      </c>
    </row>
    <row r="72" spans="1:9" ht="12.75" customHeight="1" x14ac:dyDescent="0.2">
      <c r="A72" s="70"/>
      <c r="B72" s="49" t="s">
        <v>109</v>
      </c>
      <c r="C72" s="98">
        <v>32</v>
      </c>
      <c r="D72" s="108">
        <v>8</v>
      </c>
      <c r="E72" s="90">
        <v>298</v>
      </c>
      <c r="F72" s="90">
        <v>11651</v>
      </c>
      <c r="G72" s="90">
        <v>36875</v>
      </c>
      <c r="H72" s="103" t="s">
        <v>119</v>
      </c>
    </row>
    <row r="73" spans="1:9" ht="12.75" customHeight="1" x14ac:dyDescent="0.2">
      <c r="A73" s="73"/>
      <c r="B73" s="55" t="s">
        <v>110</v>
      </c>
      <c r="C73" s="100">
        <v>33</v>
      </c>
      <c r="D73" s="109">
        <v>18</v>
      </c>
      <c r="E73" s="110">
        <v>5363</v>
      </c>
      <c r="F73" s="110">
        <v>378218</v>
      </c>
      <c r="G73" s="110">
        <v>1051421</v>
      </c>
      <c r="H73" s="111" t="s">
        <v>119</v>
      </c>
    </row>
    <row r="74" spans="1:9" ht="12.75" customHeight="1" x14ac:dyDescent="0.2">
      <c r="A74" s="70">
        <v>2014</v>
      </c>
      <c r="B74" s="48" t="s">
        <v>65</v>
      </c>
      <c r="C74" s="98" t="s">
        <v>111</v>
      </c>
      <c r="D74" s="121">
        <v>150</v>
      </c>
      <c r="E74" s="121">
        <v>66891</v>
      </c>
      <c r="F74" s="121">
        <v>4813176</v>
      </c>
      <c r="G74" s="121">
        <v>29871170</v>
      </c>
      <c r="H74" s="121">
        <v>23238782</v>
      </c>
      <c r="I74" s="120">
        <f>H74/G74*100</f>
        <v>77.796691592595806</v>
      </c>
    </row>
    <row r="75" spans="1:9" ht="12.75" customHeight="1" x14ac:dyDescent="0.2">
      <c r="A75" s="70"/>
      <c r="B75" s="105" t="s">
        <v>120</v>
      </c>
      <c r="C75" s="98"/>
      <c r="D75" s="44"/>
      <c r="E75" s="34"/>
      <c r="F75" s="78"/>
      <c r="G75" s="79"/>
      <c r="H75" s="80"/>
    </row>
    <row r="76" spans="1:9" ht="12.75" customHeight="1" x14ac:dyDescent="0.2">
      <c r="A76" s="70"/>
      <c r="B76" s="101" t="s">
        <v>121</v>
      </c>
      <c r="C76" s="99">
        <v>10</v>
      </c>
      <c r="D76" s="90">
        <v>23</v>
      </c>
      <c r="E76" s="90">
        <v>1247</v>
      </c>
      <c r="F76" s="90">
        <v>22469</v>
      </c>
      <c r="G76" s="90">
        <v>92201</v>
      </c>
      <c r="H76" s="103">
        <f>'seit 2009'!J128</f>
        <v>0</v>
      </c>
    </row>
    <row r="77" spans="1:9" ht="12.75" customHeight="1" x14ac:dyDescent="0.2">
      <c r="A77" s="70"/>
      <c r="B77" s="49" t="s">
        <v>102</v>
      </c>
      <c r="C77" s="99">
        <v>18</v>
      </c>
      <c r="D77" s="90">
        <v>16</v>
      </c>
      <c r="E77" s="90">
        <v>730</v>
      </c>
      <c r="F77" s="90">
        <v>23293</v>
      </c>
      <c r="G77" s="90">
        <v>103928</v>
      </c>
      <c r="H77" s="90">
        <v>1468</v>
      </c>
    </row>
    <row r="78" spans="1:9" ht="12.75" customHeight="1" x14ac:dyDescent="0.2">
      <c r="A78" s="70"/>
      <c r="B78" s="49" t="s">
        <v>103</v>
      </c>
      <c r="C78" s="98">
        <v>20</v>
      </c>
      <c r="D78" s="90">
        <v>7</v>
      </c>
      <c r="E78" s="90">
        <v>2000</v>
      </c>
      <c r="F78" s="90">
        <v>112223</v>
      </c>
      <c r="G78" s="90">
        <v>732129</v>
      </c>
      <c r="H78" s="90">
        <v>245297</v>
      </c>
    </row>
    <row r="79" spans="1:9" ht="12.75" customHeight="1" x14ac:dyDescent="0.2">
      <c r="A79" s="70"/>
      <c r="B79" s="49" t="s">
        <v>104</v>
      </c>
      <c r="C79" s="98">
        <v>23</v>
      </c>
      <c r="D79" s="90">
        <v>6</v>
      </c>
      <c r="E79" s="103" t="s">
        <v>119</v>
      </c>
      <c r="F79" s="103" t="s">
        <v>119</v>
      </c>
      <c r="G79" s="103" t="s">
        <v>119</v>
      </c>
      <c r="H79" s="103" t="s">
        <v>119</v>
      </c>
    </row>
    <row r="80" spans="1:9" ht="12.75" customHeight="1" x14ac:dyDescent="0.2">
      <c r="A80" s="70"/>
      <c r="B80" s="49" t="s">
        <v>105</v>
      </c>
      <c r="C80" s="98">
        <v>25</v>
      </c>
      <c r="D80" s="90">
        <v>15</v>
      </c>
      <c r="E80" s="90">
        <v>1295</v>
      </c>
      <c r="F80" s="90">
        <v>79393</v>
      </c>
      <c r="G80" s="90">
        <v>260899</v>
      </c>
      <c r="H80" s="103" t="s">
        <v>119</v>
      </c>
    </row>
    <row r="81" spans="1:9" ht="12.75" customHeight="1" x14ac:dyDescent="0.2">
      <c r="A81" s="70"/>
      <c r="B81" s="49" t="s">
        <v>106</v>
      </c>
      <c r="C81" s="98">
        <v>26</v>
      </c>
      <c r="D81" s="90">
        <v>6</v>
      </c>
      <c r="E81" s="90">
        <v>335</v>
      </c>
      <c r="F81" s="90">
        <v>18806</v>
      </c>
      <c r="G81" s="90">
        <v>58675</v>
      </c>
      <c r="H81" s="103" t="s">
        <v>119</v>
      </c>
    </row>
    <row r="82" spans="1:9" ht="12.75" customHeight="1" x14ac:dyDescent="0.2">
      <c r="A82" s="70"/>
      <c r="B82" s="49" t="s">
        <v>107</v>
      </c>
      <c r="C82" s="98">
        <v>27</v>
      </c>
      <c r="D82" s="90">
        <v>10</v>
      </c>
      <c r="E82" s="90">
        <v>696</v>
      </c>
      <c r="F82" s="90">
        <v>29205</v>
      </c>
      <c r="G82" s="90">
        <v>106682</v>
      </c>
      <c r="H82" s="90">
        <v>22203</v>
      </c>
    </row>
    <row r="83" spans="1:9" ht="12.75" customHeight="1" x14ac:dyDescent="0.2">
      <c r="A83" s="70"/>
      <c r="B83" s="49" t="s">
        <v>74</v>
      </c>
      <c r="C83" s="98">
        <v>28</v>
      </c>
      <c r="D83" s="90">
        <v>21</v>
      </c>
      <c r="E83" s="90">
        <v>18410</v>
      </c>
      <c r="F83" s="90">
        <v>1249243</v>
      </c>
      <c r="G83" s="103" t="s">
        <v>119</v>
      </c>
      <c r="H83" s="103" t="s">
        <v>119</v>
      </c>
    </row>
    <row r="84" spans="1:9" ht="12.75" customHeight="1" x14ac:dyDescent="0.2">
      <c r="A84" s="70"/>
      <c r="B84" s="49" t="s">
        <v>108</v>
      </c>
      <c r="C84" s="98">
        <v>29</v>
      </c>
      <c r="D84" s="90">
        <v>5</v>
      </c>
      <c r="E84" s="103" t="s">
        <v>119</v>
      </c>
      <c r="F84" s="103" t="s">
        <v>119</v>
      </c>
      <c r="G84" s="103" t="s">
        <v>119</v>
      </c>
      <c r="H84" s="103" t="s">
        <v>119</v>
      </c>
    </row>
    <row r="85" spans="1:9" ht="12.75" customHeight="1" x14ac:dyDescent="0.2">
      <c r="A85" s="70"/>
      <c r="B85" s="49" t="s">
        <v>109</v>
      </c>
      <c r="C85" s="98">
        <v>32</v>
      </c>
      <c r="D85" s="90">
        <v>7</v>
      </c>
      <c r="E85" s="90">
        <v>282</v>
      </c>
      <c r="F85" s="90">
        <v>12188</v>
      </c>
      <c r="G85" s="90">
        <v>29319</v>
      </c>
      <c r="H85" s="90">
        <v>5581</v>
      </c>
    </row>
    <row r="86" spans="1:9" ht="12.75" customHeight="1" x14ac:dyDescent="0.2">
      <c r="A86" s="73"/>
      <c r="B86" s="55" t="s">
        <v>110</v>
      </c>
      <c r="C86" s="100">
        <v>33</v>
      </c>
      <c r="D86" s="109">
        <v>18</v>
      </c>
      <c r="E86" s="110">
        <v>5250</v>
      </c>
      <c r="F86" s="110">
        <v>389112</v>
      </c>
      <c r="G86" s="110">
        <v>1022418</v>
      </c>
      <c r="H86" s="111" t="s">
        <v>119</v>
      </c>
    </row>
    <row r="87" spans="1:9" ht="12.75" customHeight="1" x14ac:dyDescent="0.2">
      <c r="A87" s="70">
        <v>2015</v>
      </c>
      <c r="B87" s="48" t="s">
        <v>65</v>
      </c>
      <c r="C87" s="98" t="s">
        <v>111</v>
      </c>
      <c r="D87" s="121">
        <v>146</v>
      </c>
      <c r="E87" s="121">
        <v>67807</v>
      </c>
      <c r="F87" s="121">
        <v>5076677</v>
      </c>
      <c r="G87" s="121">
        <v>36731166</v>
      </c>
      <c r="H87" s="121">
        <v>29863840</v>
      </c>
      <c r="I87" s="120">
        <f>H87/G87*100</f>
        <v>81.303817036464338</v>
      </c>
    </row>
    <row r="88" spans="1:9" ht="12.75" customHeight="1" x14ac:dyDescent="0.2">
      <c r="A88" s="70"/>
      <c r="B88" s="105" t="s">
        <v>120</v>
      </c>
      <c r="C88" s="98"/>
      <c r="D88" s="44"/>
      <c r="E88" s="34"/>
      <c r="F88" s="78"/>
      <c r="G88" s="79"/>
      <c r="H88" s="80"/>
    </row>
    <row r="89" spans="1:9" ht="12.75" customHeight="1" x14ac:dyDescent="0.2">
      <c r="A89" s="70"/>
      <c r="B89" s="101" t="s">
        <v>121</v>
      </c>
      <c r="C89" s="99">
        <v>10</v>
      </c>
      <c r="D89" s="90">
        <v>22</v>
      </c>
      <c r="E89" s="90">
        <v>1247</v>
      </c>
      <c r="F89" s="90">
        <v>23484</v>
      </c>
      <c r="G89" s="90">
        <v>122290</v>
      </c>
      <c r="H89" s="103" t="s">
        <v>119</v>
      </c>
    </row>
    <row r="90" spans="1:9" ht="12.75" customHeight="1" x14ac:dyDescent="0.2">
      <c r="A90" s="70"/>
      <c r="B90" s="49" t="s">
        <v>102</v>
      </c>
      <c r="C90" s="99">
        <v>18</v>
      </c>
      <c r="D90" s="90">
        <v>16</v>
      </c>
      <c r="E90" s="90">
        <v>700</v>
      </c>
      <c r="F90" s="90">
        <v>24115</v>
      </c>
      <c r="G90" s="90">
        <v>100000</v>
      </c>
      <c r="H90" s="90">
        <v>1642</v>
      </c>
    </row>
    <row r="91" spans="1:9" ht="12.75" customHeight="1" x14ac:dyDescent="0.2">
      <c r="A91" s="70"/>
      <c r="B91" s="49" t="s">
        <v>103</v>
      </c>
      <c r="C91" s="98">
        <v>20</v>
      </c>
      <c r="D91" s="90">
        <v>7</v>
      </c>
      <c r="E91" s="90">
        <v>1971</v>
      </c>
      <c r="F91" s="90">
        <v>113001</v>
      </c>
      <c r="G91" s="90">
        <v>750289</v>
      </c>
      <c r="H91" s="90">
        <v>270868</v>
      </c>
    </row>
    <row r="92" spans="1:9" ht="12.75" customHeight="1" x14ac:dyDescent="0.2">
      <c r="A92" s="70"/>
      <c r="B92" s="49" t="s">
        <v>104</v>
      </c>
      <c r="C92" s="98">
        <v>23</v>
      </c>
      <c r="D92" s="90">
        <v>6</v>
      </c>
      <c r="E92" s="103" t="s">
        <v>119</v>
      </c>
      <c r="F92" s="103" t="s">
        <v>119</v>
      </c>
      <c r="G92" s="103" t="s">
        <v>119</v>
      </c>
      <c r="H92" s="103" t="s">
        <v>119</v>
      </c>
    </row>
    <row r="93" spans="1:9" ht="12.75" customHeight="1" x14ac:dyDescent="0.2">
      <c r="A93" s="70"/>
      <c r="B93" s="49" t="s">
        <v>105</v>
      </c>
      <c r="C93" s="98">
        <v>25</v>
      </c>
      <c r="D93" s="90">
        <v>14</v>
      </c>
      <c r="E93" s="90">
        <v>1213</v>
      </c>
      <c r="F93" s="90">
        <v>70131</v>
      </c>
      <c r="G93" s="90">
        <v>213403</v>
      </c>
      <c r="H93" s="103" t="s">
        <v>119</v>
      </c>
    </row>
    <row r="94" spans="1:9" ht="12.75" customHeight="1" x14ac:dyDescent="0.2">
      <c r="A94" s="70"/>
      <c r="B94" s="49" t="s">
        <v>106</v>
      </c>
      <c r="C94" s="98">
        <v>26</v>
      </c>
      <c r="D94" s="90">
        <v>5</v>
      </c>
      <c r="E94" s="90">
        <v>255</v>
      </c>
      <c r="F94" s="90">
        <v>12298</v>
      </c>
      <c r="G94" s="90">
        <v>30915</v>
      </c>
      <c r="H94" s="103" t="s">
        <v>119</v>
      </c>
    </row>
    <row r="95" spans="1:9" ht="12.75" customHeight="1" x14ac:dyDescent="0.2">
      <c r="A95" s="70"/>
      <c r="B95" s="49" t="s">
        <v>107</v>
      </c>
      <c r="C95" s="98">
        <v>27</v>
      </c>
      <c r="D95" s="90">
        <v>10</v>
      </c>
      <c r="E95" s="90">
        <v>673</v>
      </c>
      <c r="F95" s="90">
        <v>29705</v>
      </c>
      <c r="G95" s="90">
        <v>113698</v>
      </c>
      <c r="H95" s="90">
        <v>22826</v>
      </c>
    </row>
    <row r="96" spans="1:9" ht="12.75" customHeight="1" x14ac:dyDescent="0.2">
      <c r="A96" s="70"/>
      <c r="B96" s="49" t="s">
        <v>74</v>
      </c>
      <c r="C96" s="98">
        <v>28</v>
      </c>
      <c r="D96" s="90">
        <v>21</v>
      </c>
      <c r="E96" s="90">
        <v>19866</v>
      </c>
      <c r="F96" s="90">
        <v>1385516</v>
      </c>
      <c r="G96" s="103" t="s">
        <v>119</v>
      </c>
      <c r="H96" s="103" t="s">
        <v>119</v>
      </c>
    </row>
    <row r="97" spans="1:9" ht="12.75" customHeight="1" x14ac:dyDescent="0.2">
      <c r="A97" s="70"/>
      <c r="B97" s="49" t="s">
        <v>108</v>
      </c>
      <c r="C97" s="98">
        <v>29</v>
      </c>
      <c r="D97" s="90">
        <v>5</v>
      </c>
      <c r="E97" s="103" t="s">
        <v>119</v>
      </c>
      <c r="F97" s="103" t="s">
        <v>119</v>
      </c>
      <c r="G97" s="103" t="s">
        <v>119</v>
      </c>
      <c r="H97" s="103" t="s">
        <v>119</v>
      </c>
    </row>
    <row r="98" spans="1:9" ht="12.75" customHeight="1" x14ac:dyDescent="0.2">
      <c r="A98" s="70"/>
      <c r="B98" s="49" t="s">
        <v>109</v>
      </c>
      <c r="C98" s="98">
        <v>32</v>
      </c>
      <c r="D98" s="90">
        <v>7</v>
      </c>
      <c r="E98" s="90">
        <v>286</v>
      </c>
      <c r="F98" s="90">
        <v>12090</v>
      </c>
      <c r="G98" s="90">
        <v>33775</v>
      </c>
      <c r="H98" s="103" t="s">
        <v>119</v>
      </c>
    </row>
    <row r="99" spans="1:9" ht="12.75" customHeight="1" x14ac:dyDescent="0.2">
      <c r="A99" s="73"/>
      <c r="B99" s="55" t="s">
        <v>110</v>
      </c>
      <c r="C99" s="100">
        <v>33</v>
      </c>
      <c r="D99" s="109">
        <v>18</v>
      </c>
      <c r="E99" s="110">
        <v>4160</v>
      </c>
      <c r="F99" s="110">
        <v>299742</v>
      </c>
      <c r="G99" s="110">
        <v>769167</v>
      </c>
      <c r="H99" s="110">
        <v>43303</v>
      </c>
    </row>
    <row r="100" spans="1:9" ht="11.25" x14ac:dyDescent="0.2">
      <c r="A100" s="70">
        <v>2016</v>
      </c>
      <c r="B100" s="48" t="s">
        <v>65</v>
      </c>
      <c r="C100" s="98" t="s">
        <v>111</v>
      </c>
      <c r="D100" s="117">
        <v>144</v>
      </c>
      <c r="E100" s="117">
        <v>70502</v>
      </c>
      <c r="F100" s="117">
        <v>5272410</v>
      </c>
      <c r="G100" s="117">
        <v>30826020</v>
      </c>
      <c r="H100" s="117">
        <v>24500388</v>
      </c>
      <c r="I100" s="120">
        <f>H100/G100*100</f>
        <v>79.479569532492349</v>
      </c>
    </row>
    <row r="101" spans="1:9" ht="12.75" customHeight="1" x14ac:dyDescent="0.2">
      <c r="A101" s="70"/>
      <c r="B101" s="105" t="s">
        <v>120</v>
      </c>
      <c r="C101" s="98"/>
      <c r="D101" s="44"/>
      <c r="E101" s="34"/>
      <c r="F101" s="78"/>
      <c r="G101" s="79"/>
      <c r="H101" s="80"/>
    </row>
    <row r="102" spans="1:9" ht="12.75" customHeight="1" x14ac:dyDescent="0.2">
      <c r="A102" s="70"/>
      <c r="B102" s="101" t="s">
        <v>121</v>
      </c>
      <c r="C102" s="99">
        <v>10</v>
      </c>
      <c r="D102" s="118">
        <v>24</v>
      </c>
      <c r="E102" s="118">
        <v>1328</v>
      </c>
      <c r="F102" s="118">
        <v>25735</v>
      </c>
      <c r="G102" s="118">
        <v>116569</v>
      </c>
      <c r="H102" s="103"/>
    </row>
    <row r="103" spans="1:9" ht="12.75" customHeight="1" x14ac:dyDescent="0.2">
      <c r="A103" s="70"/>
      <c r="B103" s="49" t="s">
        <v>102</v>
      </c>
      <c r="C103" s="99">
        <v>18</v>
      </c>
      <c r="D103" s="118">
        <v>14</v>
      </c>
      <c r="E103" s="118">
        <v>703</v>
      </c>
      <c r="F103" s="118">
        <v>22558</v>
      </c>
      <c r="G103" s="118">
        <v>96594</v>
      </c>
      <c r="H103" s="118">
        <v>1803</v>
      </c>
    </row>
    <row r="104" spans="1:9" ht="12.75" customHeight="1" x14ac:dyDescent="0.2">
      <c r="A104" s="70"/>
      <c r="B104" s="49" t="s">
        <v>103</v>
      </c>
      <c r="C104" s="98">
        <v>20</v>
      </c>
      <c r="D104" s="118">
        <v>7</v>
      </c>
      <c r="E104" s="118">
        <v>2023</v>
      </c>
      <c r="F104" s="118">
        <v>117503</v>
      </c>
      <c r="G104" s="118">
        <v>752735</v>
      </c>
      <c r="H104" s="118">
        <v>275325</v>
      </c>
    </row>
    <row r="105" spans="1:9" ht="12.75" customHeight="1" x14ac:dyDescent="0.2">
      <c r="A105" s="70"/>
      <c r="B105" s="49" t="s">
        <v>104</v>
      </c>
      <c r="C105" s="98">
        <v>23</v>
      </c>
      <c r="D105" s="118">
        <v>7</v>
      </c>
      <c r="E105" s="119" t="s">
        <v>66</v>
      </c>
      <c r="F105" s="119" t="s">
        <v>66</v>
      </c>
      <c r="G105" s="119" t="s">
        <v>66</v>
      </c>
      <c r="H105" s="119" t="s">
        <v>66</v>
      </c>
    </row>
    <row r="106" spans="1:9" ht="12.75" customHeight="1" x14ac:dyDescent="0.2">
      <c r="A106" s="70"/>
      <c r="B106" s="49" t="s">
        <v>105</v>
      </c>
      <c r="C106" s="98">
        <v>25</v>
      </c>
      <c r="D106" s="118">
        <v>13</v>
      </c>
      <c r="E106" s="118">
        <v>1082</v>
      </c>
      <c r="F106" s="118">
        <v>63209</v>
      </c>
      <c r="G106" s="118">
        <v>222512</v>
      </c>
      <c r="H106" s="119" t="s">
        <v>66</v>
      </c>
    </row>
    <row r="107" spans="1:9" ht="12.75" customHeight="1" x14ac:dyDescent="0.2">
      <c r="A107" s="70"/>
      <c r="B107" s="49" t="s">
        <v>106</v>
      </c>
      <c r="C107" s="98">
        <v>26</v>
      </c>
      <c r="D107" s="118">
        <v>5</v>
      </c>
      <c r="E107" s="118">
        <v>242</v>
      </c>
      <c r="F107" s="118">
        <v>11374</v>
      </c>
      <c r="G107" s="118">
        <v>27738</v>
      </c>
      <c r="H107" s="119" t="s">
        <v>66</v>
      </c>
    </row>
    <row r="108" spans="1:9" ht="12.75" customHeight="1" x14ac:dyDescent="0.2">
      <c r="A108" s="70"/>
      <c r="B108" s="49" t="s">
        <v>107</v>
      </c>
      <c r="C108" s="98">
        <v>27</v>
      </c>
      <c r="D108" s="118">
        <v>10</v>
      </c>
      <c r="E108" s="118">
        <v>683</v>
      </c>
      <c r="F108" s="118">
        <v>30266</v>
      </c>
      <c r="G108" s="118">
        <v>103947</v>
      </c>
      <c r="H108" s="118">
        <v>20639</v>
      </c>
    </row>
    <row r="109" spans="1:9" ht="12.75" customHeight="1" x14ac:dyDescent="0.2">
      <c r="A109" s="70"/>
      <c r="B109" s="49" t="s">
        <v>74</v>
      </c>
      <c r="C109" s="98">
        <v>28</v>
      </c>
      <c r="D109" s="118">
        <v>20</v>
      </c>
      <c r="E109" s="119" t="s">
        <v>66</v>
      </c>
      <c r="F109" s="119" t="s">
        <v>66</v>
      </c>
      <c r="G109" s="119" t="s">
        <v>66</v>
      </c>
      <c r="H109" s="119" t="s">
        <v>66</v>
      </c>
    </row>
    <row r="110" spans="1:9" ht="22.5" x14ac:dyDescent="0.2">
      <c r="A110" s="70"/>
      <c r="B110" s="49" t="s">
        <v>108</v>
      </c>
      <c r="C110" s="98">
        <v>29</v>
      </c>
      <c r="D110" s="118">
        <v>5</v>
      </c>
      <c r="E110" s="119" t="s">
        <v>66</v>
      </c>
      <c r="F110" s="119" t="s">
        <v>66</v>
      </c>
      <c r="G110" s="119" t="s">
        <v>66</v>
      </c>
      <c r="H110" s="119" t="s">
        <v>66</v>
      </c>
    </row>
    <row r="111" spans="1:9" ht="11.25" x14ac:dyDescent="0.2">
      <c r="A111" s="70"/>
      <c r="B111" s="49" t="s">
        <v>109</v>
      </c>
      <c r="C111" s="98">
        <v>32</v>
      </c>
      <c r="D111" s="118">
        <v>6</v>
      </c>
      <c r="E111" s="118">
        <v>300</v>
      </c>
      <c r="F111" s="118">
        <v>12829</v>
      </c>
      <c r="G111" s="118">
        <v>27870</v>
      </c>
      <c r="H111" s="119" t="s">
        <v>66</v>
      </c>
    </row>
    <row r="112" spans="1:9" ht="12.75" customHeight="1" x14ac:dyDescent="0.2">
      <c r="A112" s="73"/>
      <c r="B112" s="55" t="s">
        <v>110</v>
      </c>
      <c r="C112" s="100">
        <v>33</v>
      </c>
      <c r="D112" s="123">
        <v>17</v>
      </c>
      <c r="E112" s="124">
        <v>4095</v>
      </c>
      <c r="F112" s="124">
        <v>296779</v>
      </c>
      <c r="G112" s="124">
        <v>759173</v>
      </c>
      <c r="H112" s="125" t="s">
        <v>66</v>
      </c>
    </row>
    <row r="113" spans="1:8" ht="12.75" customHeight="1" x14ac:dyDescent="0.2">
      <c r="A113" s="70">
        <v>2017</v>
      </c>
      <c r="B113" s="48" t="s">
        <v>65</v>
      </c>
      <c r="C113" s="98" t="s">
        <v>111</v>
      </c>
      <c r="D113" s="113">
        <v>145</v>
      </c>
      <c r="E113" s="113">
        <v>71489</v>
      </c>
      <c r="F113" s="113">
        <v>5618461</v>
      </c>
      <c r="G113" s="113">
        <v>30794807</v>
      </c>
      <c r="H113" s="113">
        <v>24707030</v>
      </c>
    </row>
    <row r="114" spans="1:8" ht="12.75" customHeight="1" x14ac:dyDescent="0.2">
      <c r="A114" s="70"/>
      <c r="B114" s="105" t="s">
        <v>120</v>
      </c>
      <c r="C114" s="98"/>
      <c r="D114" s="44"/>
      <c r="E114" s="34"/>
      <c r="F114" s="78"/>
      <c r="G114" s="79"/>
      <c r="H114" s="80"/>
    </row>
    <row r="115" spans="1:8" ht="12.75" customHeight="1" x14ac:dyDescent="0.2">
      <c r="A115" s="70"/>
      <c r="B115" s="101" t="s">
        <v>121</v>
      </c>
      <c r="C115" s="99">
        <v>10</v>
      </c>
      <c r="D115" s="116">
        <v>22</v>
      </c>
      <c r="E115" s="116">
        <v>1372</v>
      </c>
      <c r="F115" s="116">
        <v>26941</v>
      </c>
      <c r="G115" s="116">
        <v>117407</v>
      </c>
      <c r="H115" s="114" t="s">
        <v>66</v>
      </c>
    </row>
    <row r="116" spans="1:8" ht="12.75" customHeight="1" x14ac:dyDescent="0.2">
      <c r="A116" s="70"/>
      <c r="B116" s="49" t="s">
        <v>102</v>
      </c>
      <c r="C116" s="99">
        <v>18</v>
      </c>
      <c r="D116" s="116">
        <v>15</v>
      </c>
      <c r="E116" s="116">
        <v>674</v>
      </c>
      <c r="F116" s="116">
        <v>23139</v>
      </c>
      <c r="G116" s="116">
        <v>92746</v>
      </c>
      <c r="H116" s="116">
        <v>2002</v>
      </c>
    </row>
    <row r="117" spans="1:8" ht="12.75" customHeight="1" x14ac:dyDescent="0.2">
      <c r="A117" s="70"/>
      <c r="B117" s="49" t="s">
        <v>103</v>
      </c>
      <c r="C117" s="98">
        <v>20</v>
      </c>
      <c r="D117" s="116">
        <v>7</v>
      </c>
      <c r="E117" s="116">
        <v>2118</v>
      </c>
      <c r="F117" s="116">
        <v>119273</v>
      </c>
      <c r="G117" s="116">
        <v>769578</v>
      </c>
      <c r="H117" s="116">
        <v>286648</v>
      </c>
    </row>
    <row r="118" spans="1:8" ht="12.75" customHeight="1" x14ac:dyDescent="0.2">
      <c r="A118" s="70"/>
      <c r="B118" s="49" t="s">
        <v>104</v>
      </c>
      <c r="C118" s="98">
        <v>23</v>
      </c>
      <c r="D118" s="116">
        <v>7</v>
      </c>
      <c r="E118" s="114" t="s">
        <v>66</v>
      </c>
      <c r="F118" s="114" t="s">
        <v>66</v>
      </c>
      <c r="G118" s="114" t="s">
        <v>66</v>
      </c>
      <c r="H118" s="114" t="s">
        <v>66</v>
      </c>
    </row>
    <row r="119" spans="1:8" ht="12.75" customHeight="1" x14ac:dyDescent="0.2">
      <c r="A119" s="70"/>
      <c r="B119" s="49" t="s">
        <v>105</v>
      </c>
      <c r="C119" s="98">
        <v>25</v>
      </c>
      <c r="D119" s="116">
        <v>13</v>
      </c>
      <c r="E119" s="116">
        <v>953</v>
      </c>
      <c r="F119" s="116">
        <v>56485</v>
      </c>
      <c r="G119" s="116">
        <v>227322</v>
      </c>
      <c r="H119" s="114" t="s">
        <v>66</v>
      </c>
    </row>
    <row r="120" spans="1:8" ht="12.75" customHeight="1" x14ac:dyDescent="0.2">
      <c r="A120" s="70"/>
      <c r="B120" s="49" t="s">
        <v>106</v>
      </c>
      <c r="C120" s="98">
        <v>26</v>
      </c>
      <c r="D120" s="116">
        <v>5</v>
      </c>
      <c r="E120" s="116">
        <v>228</v>
      </c>
      <c r="F120" s="116">
        <v>13969</v>
      </c>
      <c r="G120" s="116">
        <v>25401</v>
      </c>
      <c r="H120" s="114" t="s">
        <v>66</v>
      </c>
    </row>
    <row r="121" spans="1:8" ht="12.75" customHeight="1" x14ac:dyDescent="0.2">
      <c r="A121" s="70"/>
      <c r="B121" s="49" t="s">
        <v>107</v>
      </c>
      <c r="C121" s="98">
        <v>27</v>
      </c>
      <c r="D121" s="116">
        <v>10</v>
      </c>
      <c r="E121" s="116">
        <v>703</v>
      </c>
      <c r="F121" s="116">
        <v>31161</v>
      </c>
      <c r="G121" s="116">
        <v>111120</v>
      </c>
      <c r="H121" s="116">
        <v>20780</v>
      </c>
    </row>
    <row r="122" spans="1:8" ht="12.75" customHeight="1" x14ac:dyDescent="0.2">
      <c r="A122" s="70"/>
      <c r="B122" s="49" t="s">
        <v>74</v>
      </c>
      <c r="C122" s="98">
        <v>28</v>
      </c>
      <c r="D122" s="116">
        <v>22</v>
      </c>
      <c r="E122" s="116">
        <v>20177</v>
      </c>
      <c r="F122" s="116">
        <v>1556247</v>
      </c>
      <c r="G122" s="116">
        <v>5238371</v>
      </c>
      <c r="H122" s="114" t="s">
        <v>66</v>
      </c>
    </row>
    <row r="123" spans="1:8" ht="12.75" customHeight="1" x14ac:dyDescent="0.2">
      <c r="A123" s="70"/>
      <c r="B123" s="49" t="s">
        <v>108</v>
      </c>
      <c r="C123" s="98">
        <v>29</v>
      </c>
      <c r="D123" s="116">
        <v>5</v>
      </c>
      <c r="E123" s="114" t="s">
        <v>66</v>
      </c>
      <c r="F123" s="114" t="s">
        <v>66</v>
      </c>
      <c r="G123" s="114" t="s">
        <v>66</v>
      </c>
      <c r="H123" s="114" t="s">
        <v>66</v>
      </c>
    </row>
    <row r="124" spans="1:8" ht="12.75" customHeight="1" x14ac:dyDescent="0.2">
      <c r="A124" s="70"/>
      <c r="B124" s="49" t="s">
        <v>109</v>
      </c>
      <c r="C124" s="98">
        <v>32</v>
      </c>
      <c r="D124" s="116">
        <v>7</v>
      </c>
      <c r="E124" s="116">
        <v>424</v>
      </c>
      <c r="F124" s="116">
        <v>17153</v>
      </c>
      <c r="G124" s="116">
        <v>48083</v>
      </c>
      <c r="H124" s="114" t="s">
        <v>66</v>
      </c>
    </row>
    <row r="125" spans="1:8" ht="12.75" customHeight="1" x14ac:dyDescent="0.2">
      <c r="A125" s="73"/>
      <c r="B125" s="55" t="s">
        <v>110</v>
      </c>
      <c r="C125" s="100">
        <v>33</v>
      </c>
      <c r="D125" s="126">
        <v>17</v>
      </c>
      <c r="E125" s="127">
        <v>3878</v>
      </c>
      <c r="F125" s="127">
        <v>286445</v>
      </c>
      <c r="G125" s="127">
        <v>673311</v>
      </c>
      <c r="H125" s="127">
        <v>35783</v>
      </c>
    </row>
    <row r="126" spans="1:8" ht="12.75" customHeight="1" x14ac:dyDescent="0.2">
      <c r="A126" s="70">
        <v>2018</v>
      </c>
      <c r="B126" s="48" t="s">
        <v>65</v>
      </c>
      <c r="C126" s="98" t="s">
        <v>111</v>
      </c>
      <c r="D126" s="113">
        <v>148</v>
      </c>
      <c r="E126" s="113">
        <v>75334</v>
      </c>
      <c r="F126" s="113">
        <v>6178167</v>
      </c>
      <c r="G126" s="113">
        <v>32682043</v>
      </c>
      <c r="H126" s="113"/>
    </row>
    <row r="127" spans="1:8" ht="12.75" customHeight="1" x14ac:dyDescent="0.2">
      <c r="A127" s="70"/>
      <c r="B127" s="105" t="s">
        <v>120</v>
      </c>
      <c r="C127" s="98"/>
      <c r="D127" s="44"/>
      <c r="E127" s="34"/>
      <c r="F127" s="78"/>
      <c r="G127" s="79"/>
      <c r="H127" s="80"/>
    </row>
    <row r="128" spans="1:8" ht="12.75" customHeight="1" x14ac:dyDescent="0.2">
      <c r="A128" s="70"/>
      <c r="B128" s="101" t="s">
        <v>121</v>
      </c>
      <c r="C128" s="99">
        <v>10</v>
      </c>
      <c r="D128" s="128">
        <v>22</v>
      </c>
      <c r="E128" s="128">
        <v>1383</v>
      </c>
      <c r="F128" s="128">
        <v>28454</v>
      </c>
      <c r="G128" s="128">
        <v>120145</v>
      </c>
      <c r="H128" s="129"/>
    </row>
    <row r="129" spans="1:9" ht="12.75" customHeight="1" x14ac:dyDescent="0.2">
      <c r="A129" s="70"/>
      <c r="B129" s="49" t="s">
        <v>102</v>
      </c>
      <c r="C129" s="99">
        <v>18</v>
      </c>
      <c r="D129" s="128">
        <v>14</v>
      </c>
      <c r="E129" s="128">
        <v>628</v>
      </c>
      <c r="F129" s="128">
        <v>22016</v>
      </c>
      <c r="G129" s="128">
        <v>93119</v>
      </c>
      <c r="H129" s="128">
        <v>1867</v>
      </c>
    </row>
    <row r="130" spans="1:9" ht="12.75" customHeight="1" x14ac:dyDescent="0.2">
      <c r="A130" s="70"/>
      <c r="B130" s="49" t="s">
        <v>103</v>
      </c>
      <c r="C130" s="98">
        <v>20</v>
      </c>
      <c r="D130" s="128">
        <v>8</v>
      </c>
      <c r="E130" s="128">
        <v>2095</v>
      </c>
      <c r="F130" s="128">
        <v>123734</v>
      </c>
      <c r="G130" s="128">
        <v>791971</v>
      </c>
      <c r="H130" s="128">
        <v>290095</v>
      </c>
    </row>
    <row r="131" spans="1:9" ht="12.75" customHeight="1" x14ac:dyDescent="0.2">
      <c r="A131" s="70"/>
      <c r="B131" s="49" t="s">
        <v>104</v>
      </c>
      <c r="C131" s="98">
        <v>23</v>
      </c>
      <c r="D131" s="128">
        <v>7</v>
      </c>
      <c r="E131" s="129" t="s">
        <v>66</v>
      </c>
      <c r="F131" s="129" t="s">
        <v>66</v>
      </c>
      <c r="G131" s="129" t="s">
        <v>66</v>
      </c>
      <c r="H131" s="130" t="s">
        <v>66</v>
      </c>
    </row>
    <row r="132" spans="1:9" ht="12.75" customHeight="1" x14ac:dyDescent="0.2">
      <c r="A132" s="70"/>
      <c r="B132" s="49" t="s">
        <v>105</v>
      </c>
      <c r="C132" s="98">
        <v>25</v>
      </c>
      <c r="D132" s="128">
        <v>13</v>
      </c>
      <c r="E132" s="128">
        <v>975</v>
      </c>
      <c r="F132" s="128">
        <v>52352</v>
      </c>
      <c r="G132" s="128">
        <v>133356</v>
      </c>
      <c r="H132" s="130">
        <v>32329</v>
      </c>
    </row>
    <row r="133" spans="1:9" ht="12.75" customHeight="1" x14ac:dyDescent="0.2">
      <c r="A133" s="70"/>
      <c r="B133" s="49" t="s">
        <v>106</v>
      </c>
      <c r="C133" s="98">
        <v>26</v>
      </c>
      <c r="D133" s="128">
        <v>5</v>
      </c>
      <c r="E133" s="128">
        <v>212</v>
      </c>
      <c r="F133" s="128">
        <v>9644</v>
      </c>
      <c r="G133" s="128">
        <v>26631</v>
      </c>
      <c r="H133" s="130"/>
    </row>
    <row r="134" spans="1:9" ht="12.75" customHeight="1" x14ac:dyDescent="0.2">
      <c r="A134" s="70"/>
      <c r="B134" s="101" t="s">
        <v>107</v>
      </c>
      <c r="C134" s="98">
        <v>27</v>
      </c>
      <c r="D134" s="128">
        <v>10</v>
      </c>
      <c r="E134" s="128">
        <v>719</v>
      </c>
      <c r="F134" s="128">
        <v>33365</v>
      </c>
      <c r="G134" s="128">
        <v>116613</v>
      </c>
      <c r="H134" s="128">
        <v>23242</v>
      </c>
    </row>
    <row r="135" spans="1:9" ht="12.75" customHeight="1" x14ac:dyDescent="0.2">
      <c r="A135" s="70"/>
      <c r="B135" s="49" t="s">
        <v>74</v>
      </c>
      <c r="C135" s="98">
        <v>28</v>
      </c>
      <c r="D135" s="128">
        <v>24</v>
      </c>
      <c r="E135" s="128">
        <v>21830</v>
      </c>
      <c r="F135" s="128">
        <v>1741639</v>
      </c>
      <c r="G135" s="128">
        <v>4422608</v>
      </c>
      <c r="H135" s="130">
        <v>3312723</v>
      </c>
    </row>
    <row r="136" spans="1:9" ht="12.75" customHeight="1" x14ac:dyDescent="0.2">
      <c r="A136" s="70"/>
      <c r="B136" s="49" t="s">
        <v>108</v>
      </c>
      <c r="C136" s="98">
        <v>29</v>
      </c>
      <c r="D136" s="128">
        <v>6</v>
      </c>
      <c r="E136" s="129" t="s">
        <v>66</v>
      </c>
      <c r="F136" s="129" t="s">
        <v>66</v>
      </c>
      <c r="G136" s="129" t="s">
        <v>66</v>
      </c>
      <c r="H136" s="130" t="s">
        <v>66</v>
      </c>
    </row>
    <row r="137" spans="1:9" ht="12.75" customHeight="1" x14ac:dyDescent="0.2">
      <c r="A137" s="70"/>
      <c r="B137" s="49" t="s">
        <v>109</v>
      </c>
      <c r="C137" s="98">
        <v>32</v>
      </c>
      <c r="D137" s="128">
        <v>8</v>
      </c>
      <c r="E137" s="128">
        <v>447</v>
      </c>
      <c r="F137" s="128">
        <v>17699</v>
      </c>
      <c r="G137" s="128">
        <v>53542</v>
      </c>
      <c r="H137" s="130">
        <v>19297</v>
      </c>
    </row>
    <row r="138" spans="1:9" ht="12.75" customHeight="1" x14ac:dyDescent="0.2">
      <c r="A138" s="73"/>
      <c r="B138" s="55" t="s">
        <v>110</v>
      </c>
      <c r="C138" s="100">
        <v>33</v>
      </c>
      <c r="D138" s="131">
        <v>16</v>
      </c>
      <c r="E138" s="132">
        <v>3634</v>
      </c>
      <c r="F138" s="132">
        <v>265986</v>
      </c>
      <c r="G138" s="132">
        <v>669459</v>
      </c>
      <c r="H138" s="132">
        <v>27338</v>
      </c>
    </row>
    <row r="139" spans="1:9" ht="12.75" customHeight="1" x14ac:dyDescent="0.2">
      <c r="A139" s="140">
        <v>2019</v>
      </c>
      <c r="B139" s="137" t="s">
        <v>65</v>
      </c>
      <c r="C139" s="145" t="s">
        <v>111</v>
      </c>
      <c r="D139" s="150">
        <v>147</v>
      </c>
      <c r="E139" s="150">
        <v>77112</v>
      </c>
      <c r="F139" s="150">
        <v>6400530</v>
      </c>
      <c r="G139" s="150">
        <v>33411760</v>
      </c>
      <c r="H139" s="150">
        <v>26371950</v>
      </c>
      <c r="I139" s="151">
        <f>H139/G139*100</f>
        <v>78.930143159175088</v>
      </c>
    </row>
    <row r="140" spans="1:9" ht="12.75" customHeight="1" x14ac:dyDescent="0.2">
      <c r="A140" s="140"/>
      <c r="B140" s="149" t="s">
        <v>120</v>
      </c>
      <c r="C140" s="145"/>
      <c r="D140" s="135"/>
      <c r="E140" s="134"/>
      <c r="F140" s="142"/>
      <c r="G140" s="143"/>
      <c r="H140" s="144"/>
      <c r="I140" s="133"/>
    </row>
    <row r="141" spans="1:9" ht="12.75" customHeight="1" x14ac:dyDescent="0.2">
      <c r="A141" s="140"/>
      <c r="B141" s="148" t="s">
        <v>121</v>
      </c>
      <c r="C141" s="146">
        <v>10</v>
      </c>
      <c r="D141" s="152">
        <v>23</v>
      </c>
      <c r="E141" s="152">
        <v>1506</v>
      </c>
      <c r="F141" s="152">
        <v>28910</v>
      </c>
      <c r="G141" s="152">
        <v>123307</v>
      </c>
      <c r="H141" s="156" t="s">
        <v>127</v>
      </c>
      <c r="I141" s="133"/>
    </row>
    <row r="142" spans="1:9" ht="12.75" customHeight="1" x14ac:dyDescent="0.2">
      <c r="A142" s="140"/>
      <c r="B142" s="138" t="s">
        <v>102</v>
      </c>
      <c r="C142" s="146">
        <v>18</v>
      </c>
      <c r="D142" s="152">
        <v>15</v>
      </c>
      <c r="E142" s="152">
        <v>621</v>
      </c>
      <c r="F142" s="152">
        <v>24197</v>
      </c>
      <c r="G142" s="152">
        <v>94834</v>
      </c>
      <c r="H142" s="152">
        <v>2378</v>
      </c>
      <c r="I142" s="133"/>
    </row>
    <row r="143" spans="1:9" ht="12.75" customHeight="1" x14ac:dyDescent="0.2">
      <c r="A143" s="140"/>
      <c r="B143" s="138" t="s">
        <v>103</v>
      </c>
      <c r="C143" s="145">
        <v>20</v>
      </c>
      <c r="D143" s="152">
        <v>8</v>
      </c>
      <c r="E143" s="152">
        <v>1915</v>
      </c>
      <c r="F143" s="152">
        <v>120782</v>
      </c>
      <c r="G143" s="152">
        <v>770704</v>
      </c>
      <c r="H143" s="152">
        <v>290947</v>
      </c>
      <c r="I143" s="133"/>
    </row>
    <row r="144" spans="1:9" ht="12.75" customHeight="1" x14ac:dyDescent="0.2">
      <c r="A144" s="140"/>
      <c r="B144" s="138" t="s">
        <v>104</v>
      </c>
      <c r="C144" s="145">
        <v>23</v>
      </c>
      <c r="D144" s="152">
        <v>7</v>
      </c>
      <c r="E144" s="153">
        <v>474</v>
      </c>
      <c r="F144" s="157" t="s">
        <v>66</v>
      </c>
      <c r="G144" s="157" t="s">
        <v>66</v>
      </c>
      <c r="H144" s="157" t="s">
        <v>66</v>
      </c>
      <c r="I144" s="133"/>
    </row>
    <row r="145" spans="1:9" ht="12.75" customHeight="1" x14ac:dyDescent="0.2">
      <c r="A145" s="140"/>
      <c r="B145" s="138" t="s">
        <v>105</v>
      </c>
      <c r="C145" s="145">
        <v>25</v>
      </c>
      <c r="D145" s="152">
        <v>13</v>
      </c>
      <c r="E145" s="152">
        <v>966</v>
      </c>
      <c r="F145" s="152">
        <v>54874</v>
      </c>
      <c r="G145" s="152">
        <v>119656</v>
      </c>
      <c r="H145" s="153">
        <v>30624</v>
      </c>
      <c r="I145" s="133"/>
    </row>
    <row r="146" spans="1:9" ht="12.75" customHeight="1" x14ac:dyDescent="0.2">
      <c r="A146" s="140"/>
      <c r="B146" s="138" t="s">
        <v>106</v>
      </c>
      <c r="C146" s="145">
        <v>26</v>
      </c>
      <c r="D146" s="152">
        <v>4</v>
      </c>
      <c r="E146" s="152">
        <v>186</v>
      </c>
      <c r="F146" s="152">
        <v>9023</v>
      </c>
      <c r="G146" s="152">
        <v>24087</v>
      </c>
      <c r="H146" s="153">
        <v>6975</v>
      </c>
      <c r="I146" s="133"/>
    </row>
    <row r="147" spans="1:9" ht="12.75" customHeight="1" x14ac:dyDescent="0.2">
      <c r="A147" s="140"/>
      <c r="B147" s="148" t="s">
        <v>107</v>
      </c>
      <c r="C147" s="145">
        <v>27</v>
      </c>
      <c r="D147" s="152">
        <v>9</v>
      </c>
      <c r="E147" s="152">
        <v>556</v>
      </c>
      <c r="F147" s="152">
        <v>28401</v>
      </c>
      <c r="G147" s="152">
        <v>92890</v>
      </c>
      <c r="H147" s="152">
        <v>17967</v>
      </c>
      <c r="I147" s="133"/>
    </row>
    <row r="148" spans="1:9" ht="12.75" customHeight="1" x14ac:dyDescent="0.2">
      <c r="A148" s="140"/>
      <c r="B148" s="138" t="s">
        <v>74</v>
      </c>
      <c r="C148" s="145">
        <v>28</v>
      </c>
      <c r="D148" s="152">
        <v>21</v>
      </c>
      <c r="E148" s="152">
        <v>22112</v>
      </c>
      <c r="F148" s="152">
        <v>1861732</v>
      </c>
      <c r="G148" s="152">
        <v>3207673</v>
      </c>
      <c r="H148" s="153">
        <v>2054820</v>
      </c>
      <c r="I148" s="133"/>
    </row>
    <row r="149" spans="1:9" ht="12.75" customHeight="1" x14ac:dyDescent="0.2">
      <c r="A149" s="140"/>
      <c r="B149" s="138" t="s">
        <v>108</v>
      </c>
      <c r="C149" s="145">
        <v>29</v>
      </c>
      <c r="D149" s="152">
        <v>6</v>
      </c>
      <c r="E149" s="157" t="s">
        <v>66</v>
      </c>
      <c r="F149" s="157" t="s">
        <v>66</v>
      </c>
      <c r="G149" s="157" t="s">
        <v>66</v>
      </c>
      <c r="H149" s="157" t="s">
        <v>66</v>
      </c>
      <c r="I149" s="133"/>
    </row>
    <row r="150" spans="1:9" ht="12.75" customHeight="1" x14ac:dyDescent="0.2">
      <c r="A150" s="140"/>
      <c r="B150" s="138" t="s">
        <v>109</v>
      </c>
      <c r="C150" s="145">
        <v>32</v>
      </c>
      <c r="D150" s="152">
        <v>8</v>
      </c>
      <c r="E150" s="152">
        <v>464</v>
      </c>
      <c r="F150" s="152">
        <v>19053</v>
      </c>
      <c r="G150" s="152">
        <v>55295</v>
      </c>
      <c r="H150" s="153">
        <v>19459</v>
      </c>
      <c r="I150" s="133"/>
    </row>
    <row r="151" spans="1:9" ht="12.75" customHeight="1" x14ac:dyDescent="0.2">
      <c r="A151" s="141"/>
      <c r="B151" s="139" t="s">
        <v>110</v>
      </c>
      <c r="C151" s="147">
        <v>33</v>
      </c>
      <c r="D151" s="154">
        <v>19</v>
      </c>
      <c r="E151" s="155">
        <v>3654</v>
      </c>
      <c r="F151" s="155">
        <v>266505</v>
      </c>
      <c r="G151" s="155">
        <v>645227</v>
      </c>
      <c r="H151" s="155">
        <v>26221</v>
      </c>
      <c r="I151" s="133"/>
    </row>
    <row r="152" spans="1:9" ht="12.75" customHeight="1" x14ac:dyDescent="0.2">
      <c r="A152" s="140">
        <v>2020</v>
      </c>
      <c r="B152" s="137" t="s">
        <v>65</v>
      </c>
      <c r="C152" s="145" t="s">
        <v>111</v>
      </c>
      <c r="D152" s="150">
        <v>149</v>
      </c>
      <c r="E152" s="150">
        <v>70450</v>
      </c>
      <c r="F152" s="150">
        <v>5429738</v>
      </c>
      <c r="G152" s="150">
        <v>31909390</v>
      </c>
      <c r="H152" s="150">
        <v>25381597</v>
      </c>
      <c r="I152" s="151">
        <f>H152/G152*100</f>
        <v>79.542720810394684</v>
      </c>
    </row>
    <row r="153" spans="1:9" ht="12.75" customHeight="1" x14ac:dyDescent="0.2">
      <c r="A153" s="140"/>
      <c r="B153" s="149" t="s">
        <v>120</v>
      </c>
      <c r="C153" s="145"/>
      <c r="D153" s="135"/>
      <c r="E153" s="134"/>
      <c r="F153" s="142"/>
      <c r="G153" s="143"/>
      <c r="H153" s="144"/>
      <c r="I153" s="133"/>
    </row>
    <row r="154" spans="1:9" ht="12.75" customHeight="1" x14ac:dyDescent="0.2">
      <c r="A154" s="140"/>
      <c r="B154" s="148" t="s">
        <v>121</v>
      </c>
      <c r="C154" s="146">
        <v>10</v>
      </c>
      <c r="D154" s="152">
        <v>24</v>
      </c>
      <c r="E154" s="152">
        <v>1335</v>
      </c>
      <c r="F154" s="152">
        <v>27823</v>
      </c>
      <c r="G154" s="152">
        <v>106034</v>
      </c>
      <c r="H154" s="156" t="s">
        <v>127</v>
      </c>
      <c r="I154" s="133"/>
    </row>
    <row r="155" spans="1:9" ht="12.75" customHeight="1" x14ac:dyDescent="0.2">
      <c r="A155" s="140"/>
      <c r="B155" s="138" t="s">
        <v>102</v>
      </c>
      <c r="C155" s="146">
        <v>18</v>
      </c>
      <c r="D155" s="152">
        <v>14</v>
      </c>
      <c r="E155" s="152">
        <v>570</v>
      </c>
      <c r="F155" s="152">
        <v>22365</v>
      </c>
      <c r="G155" s="152">
        <v>79270</v>
      </c>
      <c r="H155" s="152">
        <v>2420</v>
      </c>
      <c r="I155" s="133"/>
    </row>
    <row r="156" spans="1:9" ht="12.75" customHeight="1" x14ac:dyDescent="0.2">
      <c r="A156" s="140"/>
      <c r="B156" s="138" t="s">
        <v>103</v>
      </c>
      <c r="C156" s="145">
        <v>20</v>
      </c>
      <c r="D156" s="152">
        <v>8</v>
      </c>
      <c r="E156" s="152">
        <v>1558</v>
      </c>
      <c r="F156" s="152">
        <v>103929</v>
      </c>
      <c r="G156" s="152">
        <v>695423</v>
      </c>
      <c r="H156" s="152">
        <v>245487</v>
      </c>
      <c r="I156" s="133"/>
    </row>
    <row r="157" spans="1:9" ht="12.75" customHeight="1" x14ac:dyDescent="0.2">
      <c r="A157" s="140"/>
      <c r="B157" s="138" t="s">
        <v>104</v>
      </c>
      <c r="C157" s="145">
        <v>23</v>
      </c>
      <c r="D157" s="152">
        <v>7</v>
      </c>
      <c r="E157" s="153">
        <v>614</v>
      </c>
      <c r="F157" s="153">
        <v>36036</v>
      </c>
      <c r="G157" s="157" t="s">
        <v>66</v>
      </c>
      <c r="H157" s="157" t="s">
        <v>66</v>
      </c>
      <c r="I157" s="133"/>
    </row>
    <row r="158" spans="1:9" ht="12.75" customHeight="1" x14ac:dyDescent="0.2">
      <c r="A158" s="140"/>
      <c r="B158" s="138" t="s">
        <v>105</v>
      </c>
      <c r="C158" s="145">
        <v>25</v>
      </c>
      <c r="D158" s="152">
        <v>13</v>
      </c>
      <c r="E158" s="152">
        <v>861</v>
      </c>
      <c r="F158" s="152">
        <v>52217</v>
      </c>
      <c r="G158" s="152">
        <v>93344</v>
      </c>
      <c r="H158" s="153">
        <v>24098</v>
      </c>
      <c r="I158" s="133"/>
    </row>
    <row r="159" spans="1:9" ht="12.75" customHeight="1" x14ac:dyDescent="0.2">
      <c r="A159" s="140"/>
      <c r="B159" s="138" t="s">
        <v>106</v>
      </c>
      <c r="C159" s="145">
        <v>26</v>
      </c>
      <c r="D159" s="152">
        <v>4</v>
      </c>
      <c r="E159" s="152">
        <v>180</v>
      </c>
      <c r="F159" s="152">
        <v>8355</v>
      </c>
      <c r="G159" s="157" t="s">
        <v>66</v>
      </c>
      <c r="H159" s="157" t="s">
        <v>66</v>
      </c>
      <c r="I159" s="133"/>
    </row>
    <row r="160" spans="1:9" ht="12.75" customHeight="1" x14ac:dyDescent="0.2">
      <c r="A160" s="140"/>
      <c r="B160" s="148" t="s">
        <v>107</v>
      </c>
      <c r="C160" s="145">
        <v>27</v>
      </c>
      <c r="D160" s="152">
        <v>9</v>
      </c>
      <c r="E160" s="152">
        <v>560</v>
      </c>
      <c r="F160" s="152">
        <v>27766</v>
      </c>
      <c r="G160" s="152">
        <v>79765</v>
      </c>
      <c r="H160" s="152">
        <v>14917</v>
      </c>
      <c r="I160" s="133"/>
    </row>
    <row r="161" spans="1:8" ht="12.75" customHeight="1" x14ac:dyDescent="0.2">
      <c r="A161" s="140"/>
      <c r="B161" s="138" t="s">
        <v>74</v>
      </c>
      <c r="C161" s="145">
        <v>28</v>
      </c>
      <c r="D161" s="152">
        <v>21</v>
      </c>
      <c r="E161" s="152">
        <v>21179</v>
      </c>
      <c r="F161" s="152">
        <v>1573493</v>
      </c>
      <c r="G161" s="152">
        <v>2663565</v>
      </c>
      <c r="H161" s="153">
        <v>1697904</v>
      </c>
    </row>
    <row r="162" spans="1:8" ht="12.75" customHeight="1" x14ac:dyDescent="0.2">
      <c r="A162" s="140"/>
      <c r="B162" s="138" t="s">
        <v>108</v>
      </c>
      <c r="C162" s="145">
        <v>29</v>
      </c>
      <c r="D162" s="152">
        <v>7</v>
      </c>
      <c r="E162" s="153">
        <v>38552</v>
      </c>
      <c r="F162" s="153">
        <v>3242396</v>
      </c>
      <c r="G162" s="157" t="s">
        <v>66</v>
      </c>
      <c r="H162" s="157" t="s">
        <v>66</v>
      </c>
    </row>
    <row r="163" spans="1:8" ht="12.75" customHeight="1" x14ac:dyDescent="0.2">
      <c r="A163" s="140"/>
      <c r="B163" s="138" t="s">
        <v>109</v>
      </c>
      <c r="C163" s="145">
        <v>32</v>
      </c>
      <c r="D163" s="152">
        <v>8</v>
      </c>
      <c r="E163" s="152">
        <v>491</v>
      </c>
      <c r="F163" s="152">
        <v>22989</v>
      </c>
      <c r="G163" s="152">
        <v>56511</v>
      </c>
      <c r="H163" s="153">
        <v>24399</v>
      </c>
    </row>
    <row r="164" spans="1:8" ht="12.75" customHeight="1" x14ac:dyDescent="0.2">
      <c r="A164" s="141"/>
      <c r="B164" s="139" t="s">
        <v>110</v>
      </c>
      <c r="C164" s="147">
        <v>33</v>
      </c>
      <c r="D164" s="154">
        <v>20</v>
      </c>
      <c r="E164" s="155">
        <v>3539</v>
      </c>
      <c r="F164" s="155">
        <v>264047</v>
      </c>
      <c r="G164" s="155">
        <v>687430</v>
      </c>
      <c r="H164" s="155">
        <v>50696</v>
      </c>
    </row>
    <row r="165" spans="1:8" ht="12.75" customHeight="1" x14ac:dyDescent="0.2">
      <c r="A165" s="140">
        <v>2021</v>
      </c>
      <c r="B165" s="137" t="s">
        <v>65</v>
      </c>
      <c r="C165" s="145" t="s">
        <v>111</v>
      </c>
      <c r="D165" s="166">
        <v>139</v>
      </c>
      <c r="E165" s="166">
        <v>68653</v>
      </c>
      <c r="F165" s="166">
        <v>5746749</v>
      </c>
      <c r="G165" s="166">
        <v>36065456</v>
      </c>
      <c r="H165" s="166">
        <v>29204960</v>
      </c>
    </row>
    <row r="166" spans="1:8" ht="12.75" customHeight="1" x14ac:dyDescent="0.2">
      <c r="A166" s="140"/>
      <c r="B166" s="149" t="s">
        <v>120</v>
      </c>
      <c r="C166" s="145"/>
      <c r="D166" s="135"/>
      <c r="E166" s="134"/>
      <c r="F166" s="142"/>
      <c r="G166" s="143"/>
      <c r="H166" s="144"/>
    </row>
    <row r="167" spans="1:8" ht="12.75" customHeight="1" x14ac:dyDescent="0.2">
      <c r="A167" s="140"/>
      <c r="B167" s="148" t="s">
        <v>121</v>
      </c>
      <c r="C167" s="146">
        <v>10</v>
      </c>
      <c r="D167" s="167">
        <v>22</v>
      </c>
      <c r="E167" s="167">
        <v>1276</v>
      </c>
      <c r="F167" s="167">
        <v>25525</v>
      </c>
      <c r="G167" s="167">
        <v>97214</v>
      </c>
      <c r="H167" s="167"/>
    </row>
    <row r="168" spans="1:8" ht="12.75" customHeight="1" x14ac:dyDescent="0.2">
      <c r="A168" s="140"/>
      <c r="B168" s="138" t="s">
        <v>102</v>
      </c>
      <c r="C168" s="146">
        <v>18</v>
      </c>
      <c r="D168" s="167">
        <v>10</v>
      </c>
      <c r="E168" s="167">
        <v>432</v>
      </c>
      <c r="F168" s="167">
        <v>18206</v>
      </c>
      <c r="G168" s="167">
        <v>67888</v>
      </c>
      <c r="H168" s="167"/>
    </row>
    <row r="169" spans="1:8" ht="12.75" customHeight="1" x14ac:dyDescent="0.2">
      <c r="A169" s="140"/>
      <c r="B169" s="148" t="s">
        <v>136</v>
      </c>
      <c r="C169" s="145">
        <v>20</v>
      </c>
      <c r="D169" s="167">
        <v>8</v>
      </c>
      <c r="E169" s="167">
        <v>1529</v>
      </c>
      <c r="F169" s="167">
        <v>100601</v>
      </c>
      <c r="G169" s="167">
        <v>751343</v>
      </c>
      <c r="H169" s="167"/>
    </row>
    <row r="170" spans="1:8" ht="12.75" customHeight="1" x14ac:dyDescent="0.2">
      <c r="A170" s="140"/>
      <c r="B170" s="138" t="s">
        <v>104</v>
      </c>
      <c r="C170" s="145">
        <v>23</v>
      </c>
      <c r="D170" s="167">
        <v>7</v>
      </c>
      <c r="E170" s="167">
        <v>635</v>
      </c>
      <c r="F170" s="167">
        <v>37938</v>
      </c>
      <c r="G170" s="167" t="s">
        <v>66</v>
      </c>
      <c r="H170" s="167" t="s">
        <v>66</v>
      </c>
    </row>
    <row r="171" spans="1:8" ht="12.75" customHeight="1" x14ac:dyDescent="0.2">
      <c r="A171" s="140"/>
      <c r="B171" s="138" t="s">
        <v>105</v>
      </c>
      <c r="C171" s="145">
        <v>25</v>
      </c>
      <c r="D171" s="167">
        <v>12</v>
      </c>
      <c r="E171" s="167">
        <v>674</v>
      </c>
      <c r="F171" s="167">
        <v>46856</v>
      </c>
      <c r="G171" s="167">
        <v>81515</v>
      </c>
      <c r="H171" s="167">
        <v>20950</v>
      </c>
    </row>
    <row r="172" spans="1:8" ht="12.75" customHeight="1" x14ac:dyDescent="0.2">
      <c r="A172" s="140"/>
      <c r="B172" s="138" t="s">
        <v>106</v>
      </c>
      <c r="C172" s="145">
        <v>26</v>
      </c>
      <c r="D172" s="167">
        <v>4</v>
      </c>
      <c r="E172" s="167">
        <v>184</v>
      </c>
      <c r="F172" s="167">
        <v>8521</v>
      </c>
      <c r="G172" s="167" t="s">
        <v>66</v>
      </c>
      <c r="H172" s="167" t="s">
        <v>66</v>
      </c>
    </row>
    <row r="173" spans="1:8" ht="12.75" customHeight="1" x14ac:dyDescent="0.2">
      <c r="A173" s="140"/>
      <c r="B173" s="148" t="s">
        <v>107</v>
      </c>
      <c r="C173" s="145">
        <v>27</v>
      </c>
      <c r="D173" s="167">
        <v>9</v>
      </c>
      <c r="E173" s="167">
        <v>564</v>
      </c>
      <c r="F173" s="167">
        <v>29313</v>
      </c>
      <c r="G173" s="167">
        <v>100309</v>
      </c>
      <c r="H173" s="167">
        <v>17624</v>
      </c>
    </row>
    <row r="174" spans="1:8" ht="12.75" customHeight="1" x14ac:dyDescent="0.2">
      <c r="A174" s="140"/>
      <c r="B174" s="138" t="s">
        <v>74</v>
      </c>
      <c r="C174" s="145">
        <v>28</v>
      </c>
      <c r="D174" s="167">
        <v>21</v>
      </c>
      <c r="E174" s="167">
        <v>20374</v>
      </c>
      <c r="F174" s="167">
        <v>1743483</v>
      </c>
      <c r="G174" s="167">
        <v>3044829</v>
      </c>
      <c r="H174" s="167">
        <v>2007757</v>
      </c>
    </row>
    <row r="175" spans="1:8" ht="12.75" customHeight="1" x14ac:dyDescent="0.2">
      <c r="A175" s="140"/>
      <c r="B175" s="138" t="s">
        <v>108</v>
      </c>
      <c r="C175" s="145">
        <v>29</v>
      </c>
      <c r="D175" s="167">
        <v>7</v>
      </c>
      <c r="E175" s="167">
        <v>38068</v>
      </c>
      <c r="F175" s="167">
        <v>3398889</v>
      </c>
      <c r="G175" s="167" t="s">
        <v>66</v>
      </c>
      <c r="H175" s="167" t="s">
        <v>66</v>
      </c>
    </row>
    <row r="176" spans="1:8" ht="12.75" customHeight="1" x14ac:dyDescent="0.2">
      <c r="A176" s="140"/>
      <c r="B176" s="138" t="s">
        <v>109</v>
      </c>
      <c r="C176" s="145">
        <v>32</v>
      </c>
      <c r="D176" s="167">
        <v>8</v>
      </c>
      <c r="E176" s="167">
        <v>495</v>
      </c>
      <c r="F176" s="167">
        <v>19912</v>
      </c>
      <c r="G176" s="167">
        <v>64269</v>
      </c>
      <c r="H176" s="167">
        <v>31765</v>
      </c>
    </row>
    <row r="177" spans="1:8" ht="12.75" customHeight="1" x14ac:dyDescent="0.2">
      <c r="A177" s="141"/>
      <c r="B177" s="139" t="s">
        <v>110</v>
      </c>
      <c r="C177" s="147">
        <v>33</v>
      </c>
      <c r="D177" s="154">
        <v>17</v>
      </c>
      <c r="E177" s="155">
        <v>3470</v>
      </c>
      <c r="F177" s="155">
        <v>269329</v>
      </c>
      <c r="G177" s="155">
        <v>659771</v>
      </c>
      <c r="H177" s="155">
        <v>63833</v>
      </c>
    </row>
    <row r="178" spans="1:8" ht="12.75" customHeight="1" x14ac:dyDescent="0.2">
      <c r="A178" s="140">
        <v>2022</v>
      </c>
      <c r="B178" s="137" t="s">
        <v>65</v>
      </c>
      <c r="C178" s="145" t="s">
        <v>111</v>
      </c>
      <c r="D178" s="166">
        <v>135</v>
      </c>
      <c r="E178" s="166">
        <v>66184</v>
      </c>
      <c r="F178" s="166">
        <v>5861941</v>
      </c>
      <c r="G178" s="166">
        <v>41383353</v>
      </c>
      <c r="H178" s="166">
        <v>33833912</v>
      </c>
    </row>
    <row r="179" spans="1:8" ht="12.75" customHeight="1" x14ac:dyDescent="0.2">
      <c r="B179" s="149" t="s">
        <v>120</v>
      </c>
      <c r="C179" s="145"/>
    </row>
    <row r="180" spans="1:8" ht="12.75" customHeight="1" x14ac:dyDescent="0.2">
      <c r="B180" s="148" t="s">
        <v>121</v>
      </c>
      <c r="C180" s="146">
        <v>10</v>
      </c>
      <c r="D180" s="171">
        <v>21</v>
      </c>
      <c r="E180" s="171">
        <v>1193</v>
      </c>
      <c r="F180" s="171">
        <v>27101</v>
      </c>
      <c r="G180" s="171">
        <v>110630</v>
      </c>
      <c r="H180" s="171">
        <v>0</v>
      </c>
    </row>
    <row r="181" spans="1:8" ht="12.75" customHeight="1" x14ac:dyDescent="0.2">
      <c r="B181" s="138" t="s">
        <v>102</v>
      </c>
      <c r="C181" s="146">
        <v>18</v>
      </c>
      <c r="D181" s="172">
        <v>9</v>
      </c>
      <c r="E181" s="172">
        <v>392</v>
      </c>
      <c r="F181" s="172">
        <v>17888</v>
      </c>
      <c r="G181" s="172">
        <v>74478</v>
      </c>
      <c r="H181" s="172">
        <v>2894</v>
      </c>
    </row>
    <row r="182" spans="1:8" ht="12.75" customHeight="1" x14ac:dyDescent="0.2">
      <c r="B182" s="148" t="s">
        <v>136</v>
      </c>
      <c r="C182" s="145">
        <v>20</v>
      </c>
      <c r="D182" s="173">
        <v>7</v>
      </c>
      <c r="E182" s="173">
        <v>1300</v>
      </c>
      <c r="F182" s="173">
        <v>81396</v>
      </c>
      <c r="G182" s="173">
        <v>690566</v>
      </c>
      <c r="H182" s="174" t="s">
        <v>66</v>
      </c>
    </row>
    <row r="183" spans="1:8" ht="12.75" customHeight="1" x14ac:dyDescent="0.2">
      <c r="B183" s="138" t="s">
        <v>104</v>
      </c>
      <c r="C183" s="145">
        <v>23</v>
      </c>
      <c r="D183" s="175">
        <v>7</v>
      </c>
      <c r="E183" s="176">
        <v>651</v>
      </c>
      <c r="F183" s="177" t="s">
        <v>66</v>
      </c>
      <c r="G183" s="177" t="s">
        <v>66</v>
      </c>
      <c r="H183" s="177" t="s">
        <v>66</v>
      </c>
    </row>
    <row r="184" spans="1:8" ht="12.75" customHeight="1" x14ac:dyDescent="0.2">
      <c r="B184" s="138" t="s">
        <v>105</v>
      </c>
      <c r="C184" s="145">
        <v>25</v>
      </c>
      <c r="D184" s="178">
        <v>10</v>
      </c>
      <c r="E184" s="178">
        <v>501</v>
      </c>
      <c r="F184" s="178">
        <v>27138</v>
      </c>
      <c r="G184" s="178">
        <v>78701</v>
      </c>
      <c r="H184" s="179">
        <v>17909</v>
      </c>
    </row>
    <row r="185" spans="1:8" ht="12.75" customHeight="1" x14ac:dyDescent="0.2">
      <c r="B185" s="138" t="s">
        <v>106</v>
      </c>
      <c r="C185" s="145">
        <v>26</v>
      </c>
      <c r="D185" s="180">
        <v>5</v>
      </c>
      <c r="E185" s="180">
        <v>232</v>
      </c>
      <c r="F185" s="180">
        <v>10598</v>
      </c>
      <c r="G185" s="181" t="s">
        <v>66</v>
      </c>
      <c r="H185" s="181" t="s">
        <v>66</v>
      </c>
    </row>
    <row r="186" spans="1:8" ht="12.75" customHeight="1" x14ac:dyDescent="0.2">
      <c r="B186" s="148" t="s">
        <v>137</v>
      </c>
      <c r="C186" s="145">
        <v>27</v>
      </c>
      <c r="D186" s="182">
        <v>8</v>
      </c>
      <c r="E186" s="182">
        <v>502</v>
      </c>
      <c r="F186" s="182">
        <v>29055</v>
      </c>
      <c r="G186" s="182">
        <v>92878</v>
      </c>
      <c r="H186" s="182">
        <v>13389</v>
      </c>
    </row>
    <row r="187" spans="1:8" ht="12.75" customHeight="1" x14ac:dyDescent="0.2">
      <c r="B187" s="138" t="s">
        <v>74</v>
      </c>
      <c r="C187" s="145">
        <v>28</v>
      </c>
      <c r="D187" s="183">
        <v>22</v>
      </c>
      <c r="E187" s="183">
        <v>20025</v>
      </c>
      <c r="F187" s="183">
        <v>1794711</v>
      </c>
      <c r="G187" s="184">
        <v>3032937</v>
      </c>
      <c r="H187" s="184">
        <v>1961652</v>
      </c>
    </row>
    <row r="188" spans="1:8" ht="12.75" customHeight="1" x14ac:dyDescent="0.2">
      <c r="B188" s="138" t="s">
        <v>108</v>
      </c>
      <c r="C188" s="145">
        <v>29</v>
      </c>
      <c r="D188" s="183">
        <v>8</v>
      </c>
      <c r="E188" s="184">
        <v>36544</v>
      </c>
      <c r="F188" s="184">
        <v>3490779</v>
      </c>
      <c r="G188" s="185" t="s">
        <v>66</v>
      </c>
      <c r="H188" s="185" t="s">
        <v>66</v>
      </c>
    </row>
    <row r="189" spans="1:8" ht="12.75" customHeight="1" x14ac:dyDescent="0.2">
      <c r="B189" s="138" t="s">
        <v>109</v>
      </c>
      <c r="C189" s="145">
        <v>32</v>
      </c>
      <c r="D189" s="186">
        <v>8</v>
      </c>
      <c r="E189" s="186">
        <v>520</v>
      </c>
      <c r="F189" s="186">
        <v>22486</v>
      </c>
      <c r="G189" s="186">
        <v>61791</v>
      </c>
      <c r="H189" s="186">
        <v>30136</v>
      </c>
    </row>
    <row r="190" spans="1:8" s="74" customFormat="1" ht="12.75" customHeight="1" x14ac:dyDescent="0.2">
      <c r="B190" s="139" t="s">
        <v>110</v>
      </c>
      <c r="C190" s="147">
        <v>33</v>
      </c>
      <c r="D190" s="123">
        <v>17</v>
      </c>
      <c r="E190" s="124">
        <v>3396</v>
      </c>
      <c r="F190" s="124">
        <v>270167</v>
      </c>
      <c r="G190" s="124">
        <v>672250</v>
      </c>
      <c r="H190" s="170">
        <v>47848</v>
      </c>
    </row>
  </sheetData>
  <autoFilter ref="A8:B112"/>
  <mergeCells count="9">
    <mergeCell ref="A6:A8"/>
    <mergeCell ref="F6:F7"/>
    <mergeCell ref="G6:H6"/>
    <mergeCell ref="D8:E8"/>
    <mergeCell ref="F8:H8"/>
    <mergeCell ref="B6:B8"/>
    <mergeCell ref="D6:D7"/>
    <mergeCell ref="E6:E7"/>
    <mergeCell ref="C6:C8"/>
  </mergeCells>
  <phoneticPr fontId="4" type="noConversion"/>
  <pageMargins left="0.59055118110236227" right="0.59055118110236227" top="0.59055118110236227" bottom="0.59055118110236227" header="0.51181102362204722" footer="0.51181102362204722"/>
  <pageSetup paperSize="9" fitToHeight="5" orientation="landscape" horizont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zoomScaleNormal="100" workbookViewId="0">
      <pane ySplit="8" topLeftCell="A48" activePane="bottomLeft" state="frozen"/>
      <selection pane="bottomLeft" activeCell="B78" sqref="B78"/>
    </sheetView>
  </sheetViews>
  <sheetFormatPr baseColWidth="10" defaultRowHeight="12.75" customHeight="1" x14ac:dyDescent="0.2"/>
  <cols>
    <col min="1" max="1" width="9.1640625" style="16" bestFit="1" customWidth="1"/>
    <col min="2" max="2" width="42" style="16" customWidth="1"/>
    <col min="3" max="5" width="11.33203125" style="16" customWidth="1"/>
    <col min="6" max="8" width="14.83203125" style="16" customWidth="1"/>
    <col min="9" max="16384" width="12" style="16"/>
  </cols>
  <sheetData>
    <row r="1" spans="1:8" ht="12.75" customHeight="1" x14ac:dyDescent="0.2">
      <c r="A1" s="14" t="s">
        <v>36</v>
      </c>
      <c r="B1" s="14"/>
      <c r="C1" s="15"/>
      <c r="D1" s="15"/>
      <c r="E1" s="15"/>
      <c r="F1" s="15"/>
      <c r="G1" s="15"/>
      <c r="H1" s="15"/>
    </row>
    <row r="2" spans="1:8" ht="12.75" customHeight="1" x14ac:dyDescent="0.2">
      <c r="C2" s="15"/>
      <c r="D2" s="15"/>
      <c r="E2" s="15"/>
      <c r="F2" s="15"/>
      <c r="G2" s="15"/>
      <c r="H2" s="15"/>
    </row>
    <row r="3" spans="1:8" ht="12.75" customHeight="1" x14ac:dyDescent="0.2">
      <c r="A3" s="17" t="s">
        <v>95</v>
      </c>
      <c r="B3" s="17"/>
      <c r="C3" s="15"/>
      <c r="D3" s="15"/>
      <c r="E3" s="15"/>
      <c r="F3" s="15"/>
      <c r="G3" s="15"/>
      <c r="H3" s="15"/>
    </row>
    <row r="4" spans="1:8" ht="12.75" customHeight="1" x14ac:dyDescent="0.2">
      <c r="A4" s="17" t="s">
        <v>100</v>
      </c>
      <c r="B4" s="17"/>
      <c r="C4" s="15"/>
      <c r="D4" s="15"/>
      <c r="E4" s="15"/>
      <c r="F4" s="15"/>
      <c r="G4" s="15"/>
      <c r="H4" s="15"/>
    </row>
    <row r="5" spans="1:8" ht="12.7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2.75" customHeight="1" x14ac:dyDescent="0.2">
      <c r="A6" s="196" t="s">
        <v>91</v>
      </c>
      <c r="B6" s="206" t="s">
        <v>6</v>
      </c>
      <c r="C6" s="206" t="s">
        <v>4</v>
      </c>
      <c r="D6" s="206" t="s">
        <v>5</v>
      </c>
      <c r="E6" s="199" t="s">
        <v>96</v>
      </c>
      <c r="F6" s="199" t="s">
        <v>69</v>
      </c>
      <c r="G6" s="201" t="s">
        <v>3</v>
      </c>
      <c r="H6" s="202"/>
    </row>
    <row r="7" spans="1:8" ht="12.75" customHeight="1" x14ac:dyDescent="0.2">
      <c r="A7" s="197"/>
      <c r="B7" s="207"/>
      <c r="C7" s="200"/>
      <c r="D7" s="200"/>
      <c r="E7" s="200"/>
      <c r="F7" s="200"/>
      <c r="G7" s="19" t="s">
        <v>7</v>
      </c>
      <c r="H7" s="20" t="s">
        <v>60</v>
      </c>
    </row>
    <row r="8" spans="1:8" ht="12.75" customHeight="1" x14ac:dyDescent="0.2">
      <c r="A8" s="198"/>
      <c r="B8" s="200"/>
      <c r="C8" s="201" t="s">
        <v>8</v>
      </c>
      <c r="D8" s="203"/>
      <c r="E8" s="21" t="s">
        <v>34</v>
      </c>
      <c r="F8" s="204" t="s">
        <v>33</v>
      </c>
      <c r="G8" s="205"/>
      <c r="H8" s="205"/>
    </row>
    <row r="9" spans="1:8" ht="11.25" x14ac:dyDescent="0.2">
      <c r="A9" s="62" t="s">
        <v>97</v>
      </c>
      <c r="B9" s="48" t="s">
        <v>65</v>
      </c>
      <c r="C9" s="50">
        <v>248</v>
      </c>
      <c r="D9" s="50">
        <v>80746</v>
      </c>
      <c r="E9" s="50">
        <v>120472</v>
      </c>
      <c r="F9" s="51">
        <v>4379824</v>
      </c>
      <c r="G9" s="51">
        <v>16317557</v>
      </c>
      <c r="H9" s="51">
        <v>8333644</v>
      </c>
    </row>
    <row r="10" spans="1:8" ht="11.25" x14ac:dyDescent="0.2">
      <c r="A10" s="62" t="s">
        <v>97</v>
      </c>
      <c r="B10" s="49" t="s">
        <v>71</v>
      </c>
      <c r="C10" s="63">
        <v>21</v>
      </c>
      <c r="D10" s="63">
        <v>2034</v>
      </c>
      <c r="E10" s="63">
        <v>2881</v>
      </c>
      <c r="F10" s="51">
        <v>54777</v>
      </c>
      <c r="G10" s="51">
        <v>258873</v>
      </c>
      <c r="H10" s="64" t="s">
        <v>66</v>
      </c>
    </row>
    <row r="11" spans="1:8" ht="11.25" x14ac:dyDescent="0.2">
      <c r="A11" s="62" t="s">
        <v>97</v>
      </c>
      <c r="B11" s="49" t="s">
        <v>72</v>
      </c>
      <c r="C11" s="63">
        <v>62</v>
      </c>
      <c r="D11" s="50">
        <v>6201</v>
      </c>
      <c r="E11" s="50">
        <v>9772</v>
      </c>
      <c r="F11" s="51">
        <v>263823</v>
      </c>
      <c r="G11" s="51">
        <v>1297546</v>
      </c>
      <c r="H11" s="51">
        <v>105710</v>
      </c>
    </row>
    <row r="12" spans="1:8" ht="11.25" x14ac:dyDescent="0.2">
      <c r="A12" s="62" t="s">
        <v>97</v>
      </c>
      <c r="B12" s="49" t="s">
        <v>73</v>
      </c>
      <c r="C12" s="50">
        <v>9</v>
      </c>
      <c r="D12" s="50">
        <v>2115</v>
      </c>
      <c r="E12" s="50">
        <v>3493</v>
      </c>
      <c r="F12" s="51">
        <v>94967</v>
      </c>
      <c r="G12" s="51">
        <v>417899</v>
      </c>
      <c r="H12" s="51">
        <v>148170</v>
      </c>
    </row>
    <row r="13" spans="1:8" ht="22.5" x14ac:dyDescent="0.2">
      <c r="A13" s="62" t="s">
        <v>97</v>
      </c>
      <c r="B13" s="49" t="s">
        <v>78</v>
      </c>
      <c r="C13" s="50">
        <v>7</v>
      </c>
      <c r="D13" s="50">
        <v>517</v>
      </c>
      <c r="E13" s="50">
        <v>771</v>
      </c>
      <c r="F13" s="51">
        <v>18834</v>
      </c>
      <c r="G13" s="51">
        <v>124532</v>
      </c>
      <c r="H13" s="64" t="s">
        <v>66</v>
      </c>
    </row>
    <row r="14" spans="1:8" ht="22.5" x14ac:dyDescent="0.2">
      <c r="A14" s="62" t="s">
        <v>97</v>
      </c>
      <c r="B14" s="49" t="s">
        <v>70</v>
      </c>
      <c r="C14" s="63">
        <v>24</v>
      </c>
      <c r="D14" s="63">
        <v>1720</v>
      </c>
      <c r="E14" s="63">
        <v>2779</v>
      </c>
      <c r="F14" s="65">
        <v>75891</v>
      </c>
      <c r="G14" s="66">
        <v>463493</v>
      </c>
      <c r="H14" s="66">
        <v>88072</v>
      </c>
    </row>
    <row r="15" spans="1:8" ht="11.25" x14ac:dyDescent="0.2">
      <c r="A15" s="62" t="s">
        <v>97</v>
      </c>
      <c r="B15" s="49" t="s">
        <v>74</v>
      </c>
      <c r="C15" s="63">
        <v>51</v>
      </c>
      <c r="D15" s="63">
        <v>8566</v>
      </c>
      <c r="E15" s="63">
        <v>13939</v>
      </c>
      <c r="F15" s="67">
        <v>412555</v>
      </c>
      <c r="G15" s="50">
        <v>2404650</v>
      </c>
      <c r="H15" s="50">
        <v>808383</v>
      </c>
    </row>
    <row r="16" spans="1:8" ht="33.75" x14ac:dyDescent="0.2">
      <c r="A16" s="62" t="s">
        <v>97</v>
      </c>
      <c r="B16" s="49" t="s">
        <v>79</v>
      </c>
      <c r="C16" s="50">
        <v>42</v>
      </c>
      <c r="D16" s="50">
        <v>10427</v>
      </c>
      <c r="E16" s="50">
        <v>15925</v>
      </c>
      <c r="F16" s="50">
        <v>682473</v>
      </c>
      <c r="G16" s="50">
        <v>1752929</v>
      </c>
      <c r="H16" s="50">
        <v>672467</v>
      </c>
    </row>
    <row r="17" spans="1:8" ht="11.25" x14ac:dyDescent="0.2">
      <c r="A17" s="62" t="s">
        <v>97</v>
      </c>
      <c r="B17" s="49" t="s">
        <v>75</v>
      </c>
      <c r="C17" s="50">
        <v>14</v>
      </c>
      <c r="D17" s="64" t="s">
        <v>66</v>
      </c>
      <c r="E17" s="64" t="s">
        <v>66</v>
      </c>
      <c r="F17" s="64" t="s">
        <v>66</v>
      </c>
      <c r="G17" s="64" t="s">
        <v>66</v>
      </c>
      <c r="H17" s="64" t="s">
        <v>66</v>
      </c>
    </row>
    <row r="18" spans="1:8" ht="33.75" x14ac:dyDescent="0.2">
      <c r="A18" s="68" t="s">
        <v>97</v>
      </c>
      <c r="B18" s="49" t="s">
        <v>77</v>
      </c>
      <c r="C18" s="53">
        <v>7</v>
      </c>
      <c r="D18" s="53">
        <v>292</v>
      </c>
      <c r="E18" s="53">
        <v>422</v>
      </c>
      <c r="F18" s="53">
        <v>9635</v>
      </c>
      <c r="G18" s="53">
        <v>32023</v>
      </c>
      <c r="H18" s="53">
        <v>4695</v>
      </c>
    </row>
    <row r="19" spans="1:8" ht="11.25" x14ac:dyDescent="0.2">
      <c r="A19" s="69" t="s">
        <v>97</v>
      </c>
      <c r="B19" s="55" t="s">
        <v>76</v>
      </c>
      <c r="C19" s="74">
        <v>11</v>
      </c>
      <c r="D19" s="74" t="s">
        <v>66</v>
      </c>
      <c r="E19" s="76" t="s">
        <v>66</v>
      </c>
      <c r="F19" s="74" t="s">
        <v>66</v>
      </c>
      <c r="G19" s="74" t="s">
        <v>66</v>
      </c>
      <c r="H19" s="74" t="s">
        <v>66</v>
      </c>
    </row>
    <row r="20" spans="1:8" ht="11.25" x14ac:dyDescent="0.2">
      <c r="A20" s="70">
        <v>2004</v>
      </c>
      <c r="B20" s="48" t="s">
        <v>65</v>
      </c>
      <c r="C20" s="50">
        <v>240</v>
      </c>
      <c r="D20" s="50">
        <v>78907</v>
      </c>
      <c r="E20" s="50">
        <v>117338</v>
      </c>
      <c r="F20" s="51">
        <v>4338468</v>
      </c>
      <c r="G20" s="51">
        <v>19210007</v>
      </c>
      <c r="H20" s="51">
        <v>10296080</v>
      </c>
    </row>
    <row r="21" spans="1:8" ht="11.25" x14ac:dyDescent="0.2">
      <c r="A21" s="70">
        <v>2004</v>
      </c>
      <c r="B21" s="49" t="s">
        <v>71</v>
      </c>
      <c r="C21" s="63">
        <v>22</v>
      </c>
      <c r="D21" s="63">
        <v>1961</v>
      </c>
      <c r="E21" s="63">
        <v>2842</v>
      </c>
      <c r="F21" s="51">
        <v>54349</v>
      </c>
      <c r="G21" s="51">
        <v>257304</v>
      </c>
      <c r="H21" s="64" t="s">
        <v>66</v>
      </c>
    </row>
    <row r="22" spans="1:8" ht="11.25" x14ac:dyDescent="0.2">
      <c r="A22" s="70">
        <v>2004</v>
      </c>
      <c r="B22" s="49" t="s">
        <v>72</v>
      </c>
      <c r="C22" s="63">
        <v>61</v>
      </c>
      <c r="D22" s="50">
        <v>5824</v>
      </c>
      <c r="E22" s="50">
        <v>9320</v>
      </c>
      <c r="F22" s="51">
        <v>252969</v>
      </c>
      <c r="G22" s="51">
        <v>1280631</v>
      </c>
      <c r="H22" s="51">
        <v>97457</v>
      </c>
    </row>
    <row r="23" spans="1:8" ht="11.25" x14ac:dyDescent="0.2">
      <c r="A23" s="70">
        <v>2004</v>
      </c>
      <c r="B23" s="49" t="s">
        <v>73</v>
      </c>
      <c r="C23" s="50">
        <v>8</v>
      </c>
      <c r="D23" s="50">
        <v>1927</v>
      </c>
      <c r="E23" s="50">
        <v>3258</v>
      </c>
      <c r="F23" s="51">
        <v>94499</v>
      </c>
      <c r="G23" s="51">
        <v>419235</v>
      </c>
      <c r="H23" s="51">
        <v>149481</v>
      </c>
    </row>
    <row r="24" spans="1:8" ht="22.5" x14ac:dyDescent="0.2">
      <c r="A24" s="70">
        <v>2004</v>
      </c>
      <c r="B24" s="49" t="s">
        <v>78</v>
      </c>
      <c r="C24" s="50">
        <v>7</v>
      </c>
      <c r="D24" s="50">
        <v>468</v>
      </c>
      <c r="E24" s="50">
        <v>715</v>
      </c>
      <c r="F24" s="51">
        <v>17895</v>
      </c>
      <c r="G24" s="51">
        <v>103494</v>
      </c>
      <c r="H24" s="64" t="s">
        <v>66</v>
      </c>
    </row>
    <row r="25" spans="1:8" ht="22.5" x14ac:dyDescent="0.2">
      <c r="A25" s="70">
        <v>2004</v>
      </c>
      <c r="B25" s="49" t="s">
        <v>70</v>
      </c>
      <c r="C25" s="63">
        <v>24</v>
      </c>
      <c r="D25" s="63">
        <v>1573</v>
      </c>
      <c r="E25" s="63">
        <v>2534</v>
      </c>
      <c r="F25" s="65">
        <v>69788</v>
      </c>
      <c r="G25" s="66">
        <v>204943</v>
      </c>
      <c r="H25" s="66">
        <v>37678</v>
      </c>
    </row>
    <row r="26" spans="1:8" ht="11.25" x14ac:dyDescent="0.2">
      <c r="A26" s="70">
        <v>2004</v>
      </c>
      <c r="B26" s="49" t="s">
        <v>74</v>
      </c>
      <c r="C26" s="63">
        <v>51</v>
      </c>
      <c r="D26" s="63">
        <v>7947</v>
      </c>
      <c r="E26" s="63">
        <v>13041</v>
      </c>
      <c r="F26" s="67">
        <v>393785</v>
      </c>
      <c r="G26" s="50">
        <v>2523190</v>
      </c>
      <c r="H26" s="50">
        <v>871942</v>
      </c>
    </row>
    <row r="27" spans="1:8" ht="33.75" x14ac:dyDescent="0.2">
      <c r="A27" s="70">
        <v>2004</v>
      </c>
      <c r="B27" s="49" t="s">
        <v>79</v>
      </c>
      <c r="C27" s="50">
        <v>42</v>
      </c>
      <c r="D27" s="50">
        <v>9828</v>
      </c>
      <c r="E27" s="50">
        <v>15464</v>
      </c>
      <c r="F27" s="50">
        <v>665750</v>
      </c>
      <c r="G27" s="50">
        <v>1892261</v>
      </c>
      <c r="H27" s="50" t="s">
        <v>66</v>
      </c>
    </row>
    <row r="28" spans="1:8" ht="11.25" x14ac:dyDescent="0.2">
      <c r="A28" s="71">
        <v>2004</v>
      </c>
      <c r="B28" s="49" t="s">
        <v>75</v>
      </c>
      <c r="C28" s="53">
        <v>13</v>
      </c>
      <c r="D28" s="72" t="s">
        <v>66</v>
      </c>
      <c r="E28" s="72" t="s">
        <v>66</v>
      </c>
      <c r="F28" s="72" t="s">
        <v>66</v>
      </c>
      <c r="G28" s="72" t="s">
        <v>66</v>
      </c>
      <c r="H28" s="72" t="s">
        <v>66</v>
      </c>
    </row>
    <row r="29" spans="1:8" ht="33.75" x14ac:dyDescent="0.2">
      <c r="A29" s="71">
        <v>2004</v>
      </c>
      <c r="B29" s="49" t="s">
        <v>77</v>
      </c>
      <c r="C29" s="53">
        <v>5</v>
      </c>
      <c r="D29" s="53">
        <v>265</v>
      </c>
      <c r="E29" s="53">
        <v>385</v>
      </c>
      <c r="F29" s="53">
        <v>9103</v>
      </c>
      <c r="G29" s="53">
        <v>31387</v>
      </c>
      <c r="H29" s="53">
        <v>5052</v>
      </c>
    </row>
    <row r="30" spans="1:8" ht="11.25" x14ac:dyDescent="0.2">
      <c r="A30" s="73">
        <v>2004</v>
      </c>
      <c r="B30" s="55" t="s">
        <v>76</v>
      </c>
      <c r="C30" s="74">
        <v>7</v>
      </c>
      <c r="D30" s="74" t="s">
        <v>66</v>
      </c>
      <c r="E30" s="76" t="s">
        <v>66</v>
      </c>
      <c r="F30" s="74" t="s">
        <v>66</v>
      </c>
      <c r="G30" s="74" t="s">
        <v>66</v>
      </c>
      <c r="H30" s="74" t="s">
        <v>66</v>
      </c>
    </row>
    <row r="31" spans="1:8" ht="11.25" x14ac:dyDescent="0.2">
      <c r="A31" s="70">
        <v>2005</v>
      </c>
      <c r="B31" s="48" t="s">
        <v>65</v>
      </c>
      <c r="C31" s="50">
        <v>238</v>
      </c>
      <c r="D31" s="50">
        <v>76102</v>
      </c>
      <c r="E31" s="50">
        <v>112730</v>
      </c>
      <c r="F31" s="51">
        <v>4254731</v>
      </c>
      <c r="G31" s="51">
        <v>20697988</v>
      </c>
      <c r="H31" s="51">
        <v>12162635</v>
      </c>
    </row>
    <row r="32" spans="1:8" ht="11.25" x14ac:dyDescent="0.2">
      <c r="A32" s="70">
        <v>2005</v>
      </c>
      <c r="B32" s="49" t="s">
        <v>71</v>
      </c>
      <c r="C32" s="63">
        <v>25</v>
      </c>
      <c r="D32" s="63">
        <v>1964</v>
      </c>
      <c r="E32" s="63">
        <v>2720</v>
      </c>
      <c r="F32" s="51">
        <v>46685</v>
      </c>
      <c r="G32" s="51">
        <v>237114</v>
      </c>
      <c r="H32" s="64" t="s">
        <v>66</v>
      </c>
    </row>
    <row r="33" spans="1:8" ht="11.25" x14ac:dyDescent="0.2">
      <c r="A33" s="70">
        <v>2005</v>
      </c>
      <c r="B33" s="49" t="s">
        <v>72</v>
      </c>
      <c r="C33" s="63">
        <v>62</v>
      </c>
      <c r="D33" s="50">
        <v>5834</v>
      </c>
      <c r="E33" s="50">
        <v>9177</v>
      </c>
      <c r="F33" s="51">
        <v>252289</v>
      </c>
      <c r="G33" s="51">
        <v>1340776</v>
      </c>
      <c r="H33" s="51">
        <v>94422</v>
      </c>
    </row>
    <row r="34" spans="1:8" ht="11.25" x14ac:dyDescent="0.2">
      <c r="A34" s="70">
        <v>2005</v>
      </c>
      <c r="B34" s="49" t="s">
        <v>73</v>
      </c>
      <c r="C34" s="50">
        <v>9</v>
      </c>
      <c r="D34" s="50">
        <v>1918</v>
      </c>
      <c r="E34" s="50">
        <v>3222</v>
      </c>
      <c r="F34" s="51">
        <v>89121</v>
      </c>
      <c r="G34" s="51">
        <v>474302</v>
      </c>
      <c r="H34" s="51">
        <v>194495</v>
      </c>
    </row>
    <row r="35" spans="1:8" ht="22.5" x14ac:dyDescent="0.2">
      <c r="A35" s="70">
        <v>2005</v>
      </c>
      <c r="B35" s="49" t="s">
        <v>78</v>
      </c>
      <c r="C35" s="50">
        <v>5</v>
      </c>
      <c r="D35" s="50">
        <v>470</v>
      </c>
      <c r="E35" s="50">
        <v>717</v>
      </c>
      <c r="F35" s="51">
        <v>17564</v>
      </c>
      <c r="G35" s="51">
        <v>118742</v>
      </c>
      <c r="H35" s="64" t="s">
        <v>66</v>
      </c>
    </row>
    <row r="36" spans="1:8" ht="22.5" x14ac:dyDescent="0.2">
      <c r="A36" s="70">
        <v>2005</v>
      </c>
      <c r="B36" s="49" t="s">
        <v>70</v>
      </c>
      <c r="C36" s="63">
        <v>23</v>
      </c>
      <c r="D36" s="63">
        <v>1448</v>
      </c>
      <c r="E36" s="63">
        <v>2346</v>
      </c>
      <c r="F36" s="65">
        <v>64230</v>
      </c>
      <c r="G36" s="66">
        <v>701086</v>
      </c>
      <c r="H36" s="64" t="s">
        <v>66</v>
      </c>
    </row>
    <row r="37" spans="1:8" ht="11.25" x14ac:dyDescent="0.2">
      <c r="A37" s="70">
        <v>2005</v>
      </c>
      <c r="B37" s="49" t="s">
        <v>74</v>
      </c>
      <c r="C37" s="63">
        <v>49</v>
      </c>
      <c r="D37" s="63">
        <v>7385</v>
      </c>
      <c r="E37" s="63">
        <v>12028</v>
      </c>
      <c r="F37" s="67">
        <v>370811</v>
      </c>
      <c r="G37" s="50">
        <v>1787028</v>
      </c>
      <c r="H37" s="50">
        <v>607790</v>
      </c>
    </row>
    <row r="38" spans="1:8" ht="33.75" x14ac:dyDescent="0.2">
      <c r="A38" s="70">
        <v>2005</v>
      </c>
      <c r="B38" s="49" t="s">
        <v>79</v>
      </c>
      <c r="C38" s="50">
        <v>42</v>
      </c>
      <c r="D38" s="50">
        <v>8813</v>
      </c>
      <c r="E38" s="50">
        <v>14283</v>
      </c>
      <c r="F38" s="50">
        <v>539168</v>
      </c>
      <c r="G38" s="50">
        <v>1836269</v>
      </c>
      <c r="H38" s="64" t="s">
        <v>66</v>
      </c>
    </row>
    <row r="39" spans="1:8" ht="11.25" x14ac:dyDescent="0.2">
      <c r="A39" s="70">
        <v>2005</v>
      </c>
      <c r="B39" s="49" t="s">
        <v>75</v>
      </c>
      <c r="C39" s="50">
        <v>13</v>
      </c>
      <c r="D39" s="64" t="s">
        <v>66</v>
      </c>
      <c r="E39" s="64" t="s">
        <v>66</v>
      </c>
      <c r="F39" s="64" t="s">
        <v>66</v>
      </c>
      <c r="G39" s="64" t="s">
        <v>66</v>
      </c>
      <c r="H39" s="64" t="s">
        <v>66</v>
      </c>
    </row>
    <row r="40" spans="1:8" ht="33.75" x14ac:dyDescent="0.2">
      <c r="A40" s="71">
        <v>2005</v>
      </c>
      <c r="B40" s="49" t="s">
        <v>77</v>
      </c>
      <c r="C40" s="53">
        <v>5</v>
      </c>
      <c r="D40" s="53">
        <v>258</v>
      </c>
      <c r="E40" s="53">
        <v>371</v>
      </c>
      <c r="F40" s="53">
        <v>8906</v>
      </c>
      <c r="G40" s="53">
        <v>29522</v>
      </c>
      <c r="H40" s="53"/>
    </row>
    <row r="41" spans="1:8" ht="11.25" x14ac:dyDescent="0.2">
      <c r="A41" s="73">
        <v>2005</v>
      </c>
      <c r="B41" s="55" t="s">
        <v>76</v>
      </c>
      <c r="C41" s="74">
        <v>5</v>
      </c>
      <c r="D41" s="74" t="s">
        <v>66</v>
      </c>
      <c r="E41" s="76" t="s">
        <v>66</v>
      </c>
      <c r="F41" s="74" t="s">
        <v>66</v>
      </c>
      <c r="G41" s="74" t="s">
        <v>66</v>
      </c>
      <c r="H41" s="74" t="s">
        <v>66</v>
      </c>
    </row>
    <row r="42" spans="1:8" ht="11.25" x14ac:dyDescent="0.2">
      <c r="A42" s="70">
        <v>2006</v>
      </c>
      <c r="B42" s="48" t="s">
        <v>65</v>
      </c>
      <c r="C42" s="50">
        <v>238</v>
      </c>
      <c r="D42" s="50">
        <v>71861</v>
      </c>
      <c r="E42" s="50">
        <v>107148</v>
      </c>
      <c r="F42" s="51">
        <v>4400205</v>
      </c>
      <c r="G42" s="51">
        <v>21304236</v>
      </c>
      <c r="H42" s="51">
        <v>12795639</v>
      </c>
    </row>
    <row r="43" spans="1:8" ht="11.25" x14ac:dyDescent="0.2">
      <c r="A43" s="70">
        <v>2006</v>
      </c>
      <c r="B43" s="49" t="s">
        <v>71</v>
      </c>
      <c r="C43" s="63">
        <v>25</v>
      </c>
      <c r="D43" s="63">
        <v>1825</v>
      </c>
      <c r="E43" s="63">
        <v>2510</v>
      </c>
      <c r="F43" s="51">
        <v>41477</v>
      </c>
      <c r="G43" s="51">
        <v>202032</v>
      </c>
      <c r="H43" s="64" t="s">
        <v>66</v>
      </c>
    </row>
    <row r="44" spans="1:8" ht="11.25" x14ac:dyDescent="0.2">
      <c r="A44" s="70">
        <v>2006</v>
      </c>
      <c r="B44" s="49" t="s">
        <v>72</v>
      </c>
      <c r="C44" s="63">
        <v>64</v>
      </c>
      <c r="D44" s="50">
        <v>5633</v>
      </c>
      <c r="E44" s="50">
        <v>9002</v>
      </c>
      <c r="F44" s="51">
        <v>252209</v>
      </c>
      <c r="G44" s="51">
        <v>1320959</v>
      </c>
      <c r="H44" s="51">
        <v>100587</v>
      </c>
    </row>
    <row r="45" spans="1:8" ht="11.25" x14ac:dyDescent="0.2">
      <c r="A45" s="70">
        <v>2006</v>
      </c>
      <c r="B45" s="49" t="s">
        <v>73</v>
      </c>
      <c r="C45" s="50">
        <v>10</v>
      </c>
      <c r="D45" s="50">
        <v>1930</v>
      </c>
      <c r="E45" s="50">
        <v>3237</v>
      </c>
      <c r="F45" s="51">
        <v>90723</v>
      </c>
      <c r="G45" s="51">
        <v>619211</v>
      </c>
      <c r="H45" s="51">
        <v>266011</v>
      </c>
    </row>
    <row r="46" spans="1:8" ht="22.5" x14ac:dyDescent="0.2">
      <c r="A46" s="70">
        <v>2006</v>
      </c>
      <c r="B46" s="49" t="s">
        <v>78</v>
      </c>
      <c r="C46" s="50">
        <v>5</v>
      </c>
      <c r="D46" s="50">
        <v>459</v>
      </c>
      <c r="E46" s="50">
        <v>711</v>
      </c>
      <c r="F46" s="51">
        <v>17751</v>
      </c>
      <c r="G46" s="51">
        <v>137259</v>
      </c>
      <c r="H46" s="64" t="s">
        <v>66</v>
      </c>
    </row>
    <row r="47" spans="1:8" ht="22.5" x14ac:dyDescent="0.2">
      <c r="A47" s="70">
        <v>2006</v>
      </c>
      <c r="B47" s="49" t="s">
        <v>70</v>
      </c>
      <c r="C47" s="63">
        <v>20</v>
      </c>
      <c r="D47" s="63">
        <v>1129</v>
      </c>
      <c r="E47" s="63">
        <v>1752</v>
      </c>
      <c r="F47" s="65">
        <v>52217</v>
      </c>
      <c r="G47" s="66">
        <v>291241</v>
      </c>
      <c r="H47" s="64" t="s">
        <v>66</v>
      </c>
    </row>
    <row r="48" spans="1:8" ht="11.25" x14ac:dyDescent="0.2">
      <c r="A48" s="70">
        <v>2006</v>
      </c>
      <c r="B48" s="49" t="s">
        <v>74</v>
      </c>
      <c r="C48" s="63">
        <v>47</v>
      </c>
      <c r="D48" s="63">
        <v>7242</v>
      </c>
      <c r="E48" s="63">
        <v>11805</v>
      </c>
      <c r="F48" s="67">
        <v>382830</v>
      </c>
      <c r="G48" s="50">
        <v>2049743</v>
      </c>
      <c r="H48" s="50">
        <v>983913</v>
      </c>
    </row>
    <row r="49" spans="1:8" ht="33.75" x14ac:dyDescent="0.2">
      <c r="A49" s="70">
        <v>2006</v>
      </c>
      <c r="B49" s="49" t="s">
        <v>79</v>
      </c>
      <c r="C49" s="50">
        <v>37</v>
      </c>
      <c r="D49" s="50">
        <v>7999</v>
      </c>
      <c r="E49" s="50">
        <v>12977</v>
      </c>
      <c r="F49" s="50">
        <v>489194</v>
      </c>
      <c r="G49" s="50">
        <v>1717359</v>
      </c>
      <c r="H49" s="64" t="s">
        <v>66</v>
      </c>
    </row>
    <row r="50" spans="1:8" ht="11.25" x14ac:dyDescent="0.2">
      <c r="A50" s="70">
        <v>2006</v>
      </c>
      <c r="B50" s="49" t="s">
        <v>75</v>
      </c>
      <c r="C50" s="50">
        <v>13</v>
      </c>
      <c r="D50" s="50">
        <v>45113</v>
      </c>
      <c r="E50" s="50">
        <v>64346</v>
      </c>
      <c r="F50" s="50">
        <v>3055725</v>
      </c>
      <c r="G50" s="50">
        <v>14874463</v>
      </c>
      <c r="H50" s="50">
        <v>10728871</v>
      </c>
    </row>
    <row r="51" spans="1:8" ht="33.75" x14ac:dyDescent="0.2">
      <c r="A51" s="71">
        <v>2006</v>
      </c>
      <c r="B51" s="49" t="s">
        <v>77</v>
      </c>
      <c r="C51" s="53">
        <v>5</v>
      </c>
      <c r="D51" s="53">
        <v>247</v>
      </c>
      <c r="E51" s="53">
        <v>355</v>
      </c>
      <c r="F51" s="53">
        <v>7999</v>
      </c>
      <c r="G51" s="53">
        <v>32196</v>
      </c>
      <c r="H51" s="53"/>
    </row>
    <row r="52" spans="1:8" ht="11.25" x14ac:dyDescent="0.2">
      <c r="A52" s="73">
        <v>2006</v>
      </c>
      <c r="B52" s="55" t="s">
        <v>76</v>
      </c>
      <c r="C52" s="74">
        <v>12</v>
      </c>
      <c r="D52" s="74">
        <v>284</v>
      </c>
      <c r="E52" s="76">
        <v>453</v>
      </c>
      <c r="F52" s="74">
        <v>10080</v>
      </c>
      <c r="G52" s="74">
        <v>59773</v>
      </c>
      <c r="H52" s="74" t="s">
        <v>66</v>
      </c>
    </row>
    <row r="53" spans="1:8" ht="11.25" x14ac:dyDescent="0.2">
      <c r="A53" s="70">
        <v>2007</v>
      </c>
      <c r="B53" s="48" t="s">
        <v>65</v>
      </c>
      <c r="C53" s="16">
        <v>226</v>
      </c>
      <c r="D53" s="16">
        <v>69799</v>
      </c>
      <c r="E53" s="64" t="s">
        <v>66</v>
      </c>
      <c r="F53" s="16">
        <v>4645110</v>
      </c>
      <c r="G53" s="16">
        <v>22630989</v>
      </c>
      <c r="H53" s="16">
        <v>13558162</v>
      </c>
    </row>
    <row r="54" spans="1:8" ht="11.25" x14ac:dyDescent="0.2">
      <c r="A54" s="70">
        <v>2007</v>
      </c>
      <c r="B54" s="49" t="s">
        <v>71</v>
      </c>
      <c r="C54" s="26">
        <v>24</v>
      </c>
      <c r="D54" s="26">
        <v>1861</v>
      </c>
      <c r="E54" s="64" t="s">
        <v>66</v>
      </c>
      <c r="F54" s="24">
        <v>43348</v>
      </c>
      <c r="G54" s="24">
        <v>214844</v>
      </c>
      <c r="H54" s="28" t="s">
        <v>66</v>
      </c>
    </row>
    <row r="55" spans="1:8" ht="11.25" x14ac:dyDescent="0.2">
      <c r="A55" s="70">
        <v>2007</v>
      </c>
      <c r="B55" s="49" t="s">
        <v>72</v>
      </c>
      <c r="C55" s="26">
        <v>63</v>
      </c>
      <c r="D55" s="16">
        <v>5499</v>
      </c>
      <c r="E55" s="64" t="s">
        <v>66</v>
      </c>
      <c r="F55" s="24">
        <v>250148</v>
      </c>
      <c r="G55" s="24">
        <v>1346858</v>
      </c>
      <c r="H55" s="24">
        <v>102903</v>
      </c>
    </row>
    <row r="56" spans="1:8" ht="11.25" x14ac:dyDescent="0.2">
      <c r="A56" s="70">
        <v>2007</v>
      </c>
      <c r="B56" s="49" t="s">
        <v>73</v>
      </c>
      <c r="C56" s="16">
        <v>10</v>
      </c>
      <c r="D56" s="16">
        <v>2008</v>
      </c>
      <c r="E56" s="64" t="s">
        <v>66</v>
      </c>
      <c r="F56" s="24">
        <v>98071</v>
      </c>
      <c r="G56" s="24">
        <v>655641</v>
      </c>
      <c r="H56" s="24">
        <v>272771</v>
      </c>
    </row>
    <row r="57" spans="1:8" ht="22.5" x14ac:dyDescent="0.2">
      <c r="A57" s="70">
        <v>2007</v>
      </c>
      <c r="B57" s="49" t="s">
        <v>78</v>
      </c>
      <c r="C57" s="16">
        <v>5</v>
      </c>
      <c r="D57" s="16">
        <v>450</v>
      </c>
      <c r="E57" s="64" t="s">
        <v>66</v>
      </c>
      <c r="F57" s="24">
        <v>18150</v>
      </c>
      <c r="G57" s="24">
        <v>142594</v>
      </c>
      <c r="H57" s="28" t="s">
        <v>66</v>
      </c>
    </row>
    <row r="58" spans="1:8" ht="22.5" x14ac:dyDescent="0.2">
      <c r="A58" s="70">
        <v>2007</v>
      </c>
      <c r="B58" s="49" t="s">
        <v>70</v>
      </c>
      <c r="C58" s="26">
        <v>19</v>
      </c>
      <c r="D58" s="26">
        <v>1135</v>
      </c>
      <c r="E58" s="64" t="s">
        <v>66</v>
      </c>
      <c r="F58" s="29">
        <v>56393</v>
      </c>
      <c r="G58" s="27">
        <v>192233</v>
      </c>
      <c r="H58" s="16">
        <v>45834</v>
      </c>
    </row>
    <row r="59" spans="1:8" ht="11.25" x14ac:dyDescent="0.2">
      <c r="A59" s="70">
        <v>2007</v>
      </c>
      <c r="B59" s="49" t="s">
        <v>74</v>
      </c>
      <c r="C59" s="26">
        <v>45</v>
      </c>
      <c r="D59" s="26">
        <v>7514</v>
      </c>
      <c r="E59" s="64" t="s">
        <v>66</v>
      </c>
      <c r="F59" s="30">
        <v>414382</v>
      </c>
      <c r="G59" s="16">
        <v>2066212</v>
      </c>
      <c r="H59" s="16">
        <v>931605</v>
      </c>
    </row>
    <row r="60" spans="1:8" ht="33.75" x14ac:dyDescent="0.2">
      <c r="A60" s="70">
        <v>2007</v>
      </c>
      <c r="B60" s="49" t="s">
        <v>79</v>
      </c>
      <c r="C60" s="16">
        <v>36</v>
      </c>
      <c r="D60" s="16">
        <v>7690</v>
      </c>
      <c r="E60" s="64" t="s">
        <v>66</v>
      </c>
      <c r="F60" s="16">
        <v>468221</v>
      </c>
      <c r="G60" s="16">
        <v>2122804</v>
      </c>
      <c r="H60" s="16">
        <v>602534</v>
      </c>
    </row>
    <row r="61" spans="1:8" ht="11.25" x14ac:dyDescent="0.2">
      <c r="A61" s="70">
        <v>2007</v>
      </c>
      <c r="B61" s="49" t="s">
        <v>75</v>
      </c>
      <c r="C61" s="16">
        <v>13</v>
      </c>
      <c r="D61" s="16">
        <v>43091</v>
      </c>
      <c r="E61" s="64" t="s">
        <v>66</v>
      </c>
      <c r="F61" s="16">
        <v>3278389</v>
      </c>
      <c r="G61" s="16">
        <v>15782741</v>
      </c>
      <c r="H61" s="16">
        <v>11527168</v>
      </c>
    </row>
    <row r="62" spans="1:8" ht="33.75" x14ac:dyDescent="0.2">
      <c r="A62" s="71">
        <v>2007</v>
      </c>
      <c r="B62" s="49" t="s">
        <v>77</v>
      </c>
      <c r="C62" s="34">
        <v>5</v>
      </c>
      <c r="D62" s="34">
        <v>245</v>
      </c>
      <c r="E62" s="72" t="s">
        <v>66</v>
      </c>
      <c r="F62" s="34">
        <v>8193</v>
      </c>
      <c r="G62" s="34">
        <v>34270</v>
      </c>
      <c r="H62" s="34">
        <v>6360</v>
      </c>
    </row>
    <row r="63" spans="1:8" ht="11.25" x14ac:dyDescent="0.2">
      <c r="A63" s="73">
        <v>2007</v>
      </c>
      <c r="B63" s="55" t="s">
        <v>76</v>
      </c>
      <c r="C63" s="74">
        <v>6</v>
      </c>
      <c r="D63" s="74">
        <v>306</v>
      </c>
      <c r="E63" s="76" t="s">
        <v>66</v>
      </c>
      <c r="F63" s="74">
        <v>9815</v>
      </c>
      <c r="G63" s="74">
        <v>72792</v>
      </c>
      <c r="H63" s="74" t="s">
        <v>66</v>
      </c>
    </row>
    <row r="64" spans="1:8" ht="12.75" customHeight="1" x14ac:dyDescent="0.2">
      <c r="A64" s="70">
        <v>2008</v>
      </c>
      <c r="B64" s="48" t="s">
        <v>65</v>
      </c>
      <c r="C64" s="16">
        <v>225</v>
      </c>
      <c r="D64" s="16">
        <v>70448</v>
      </c>
      <c r="E64" s="77" t="s">
        <v>66</v>
      </c>
      <c r="F64" s="16">
        <v>4429943</v>
      </c>
      <c r="G64" s="16">
        <v>20973557</v>
      </c>
      <c r="H64" s="16">
        <v>11516603</v>
      </c>
    </row>
    <row r="65" spans="1:8" ht="12.75" customHeight="1" x14ac:dyDescent="0.2">
      <c r="A65" s="70">
        <v>2008</v>
      </c>
      <c r="B65" s="49" t="s">
        <v>71</v>
      </c>
      <c r="C65" s="26">
        <v>25</v>
      </c>
      <c r="D65" s="16">
        <v>1894</v>
      </c>
      <c r="E65" s="77" t="s">
        <v>66</v>
      </c>
      <c r="F65" s="24">
        <v>42919</v>
      </c>
      <c r="G65" s="24">
        <v>211796</v>
      </c>
      <c r="H65" s="24" t="s">
        <v>66</v>
      </c>
    </row>
    <row r="66" spans="1:8" ht="12.75" customHeight="1" x14ac:dyDescent="0.2">
      <c r="A66" s="70">
        <v>2008</v>
      </c>
      <c r="B66" s="49" t="s">
        <v>72</v>
      </c>
      <c r="C66" s="16">
        <v>58</v>
      </c>
      <c r="D66" s="16">
        <v>5220</v>
      </c>
      <c r="E66" s="77" t="s">
        <v>66</v>
      </c>
      <c r="F66" s="24">
        <v>238828</v>
      </c>
      <c r="G66" s="24">
        <v>1321576</v>
      </c>
      <c r="H66" s="24">
        <v>97854</v>
      </c>
    </row>
    <row r="67" spans="1:8" ht="12.75" customHeight="1" x14ac:dyDescent="0.2">
      <c r="A67" s="70">
        <v>2008</v>
      </c>
      <c r="B67" s="49" t="s">
        <v>73</v>
      </c>
      <c r="C67" s="16">
        <v>9</v>
      </c>
      <c r="D67" s="16">
        <v>2006</v>
      </c>
      <c r="E67" s="77" t="s">
        <v>66</v>
      </c>
      <c r="F67" s="24">
        <v>98090</v>
      </c>
      <c r="G67" s="24">
        <v>650487</v>
      </c>
      <c r="H67" s="28">
        <v>246780</v>
      </c>
    </row>
    <row r="68" spans="1:8" ht="12.75" customHeight="1" x14ac:dyDescent="0.2">
      <c r="A68" s="70">
        <v>2008</v>
      </c>
      <c r="B68" s="49" t="s">
        <v>78</v>
      </c>
      <c r="C68" s="26">
        <v>7</v>
      </c>
      <c r="D68" s="26">
        <v>473</v>
      </c>
      <c r="E68" s="77" t="s">
        <v>66</v>
      </c>
      <c r="F68" s="29">
        <v>19232</v>
      </c>
      <c r="G68" s="27">
        <v>334781</v>
      </c>
      <c r="H68" s="16" t="s">
        <v>66</v>
      </c>
    </row>
    <row r="69" spans="1:8" ht="12.75" customHeight="1" x14ac:dyDescent="0.2">
      <c r="A69" s="70">
        <v>2008</v>
      </c>
      <c r="B69" s="49" t="s">
        <v>70</v>
      </c>
      <c r="C69" s="26">
        <v>19</v>
      </c>
      <c r="D69" s="26">
        <v>1244</v>
      </c>
      <c r="E69" s="77" t="s">
        <v>66</v>
      </c>
      <c r="F69" s="30">
        <v>63886</v>
      </c>
      <c r="G69" s="16">
        <v>334067</v>
      </c>
      <c r="H69" s="16" t="s">
        <v>66</v>
      </c>
    </row>
    <row r="70" spans="1:8" ht="12.75" customHeight="1" x14ac:dyDescent="0.2">
      <c r="A70" s="70">
        <v>2008</v>
      </c>
      <c r="B70" s="49" t="s">
        <v>74</v>
      </c>
      <c r="C70" s="16">
        <v>47</v>
      </c>
      <c r="D70" s="16">
        <v>7933</v>
      </c>
      <c r="E70" s="77" t="s">
        <v>66</v>
      </c>
      <c r="F70" s="16">
        <v>435296</v>
      </c>
      <c r="G70" s="16">
        <v>2113532</v>
      </c>
      <c r="H70" s="16">
        <v>956521</v>
      </c>
    </row>
    <row r="71" spans="1:8" ht="12.75" customHeight="1" x14ac:dyDescent="0.2">
      <c r="A71" s="70">
        <v>2008</v>
      </c>
      <c r="B71" s="49" t="s">
        <v>79</v>
      </c>
      <c r="C71" s="16">
        <v>36</v>
      </c>
      <c r="D71" s="16">
        <v>7248</v>
      </c>
      <c r="E71" s="77" t="s">
        <v>66</v>
      </c>
      <c r="F71" s="16">
        <v>483122</v>
      </c>
      <c r="G71" s="16">
        <v>2020101</v>
      </c>
      <c r="H71" s="16">
        <v>457075</v>
      </c>
    </row>
    <row r="72" spans="1:8" ht="12.75" customHeight="1" x14ac:dyDescent="0.2">
      <c r="A72" s="71">
        <v>2008</v>
      </c>
      <c r="B72" s="49" t="s">
        <v>75</v>
      </c>
      <c r="C72" s="34">
        <v>13</v>
      </c>
      <c r="D72" s="34">
        <v>43870</v>
      </c>
      <c r="E72" s="75" t="s">
        <v>66</v>
      </c>
      <c r="F72" s="34">
        <v>3029291</v>
      </c>
      <c r="G72" s="34">
        <v>13876785</v>
      </c>
      <c r="H72" s="34">
        <v>9537767</v>
      </c>
    </row>
    <row r="73" spans="1:8" ht="12.75" customHeight="1" x14ac:dyDescent="0.2">
      <c r="A73" s="71">
        <v>2008</v>
      </c>
      <c r="B73" s="49" t="s">
        <v>77</v>
      </c>
      <c r="C73" s="34">
        <v>5</v>
      </c>
      <c r="D73" s="34">
        <v>249</v>
      </c>
      <c r="E73" s="75" t="s">
        <v>66</v>
      </c>
      <c r="F73" s="34">
        <v>8388</v>
      </c>
      <c r="G73" s="34">
        <v>39573</v>
      </c>
      <c r="H73" s="34">
        <v>7279</v>
      </c>
    </row>
    <row r="74" spans="1:8" ht="12.75" customHeight="1" x14ac:dyDescent="0.2">
      <c r="A74" s="73">
        <v>2008</v>
      </c>
      <c r="B74" s="55" t="s">
        <v>76</v>
      </c>
      <c r="C74" s="74">
        <v>6</v>
      </c>
      <c r="D74" s="74">
        <v>311</v>
      </c>
      <c r="E74" s="76" t="s">
        <v>66</v>
      </c>
      <c r="F74" s="74">
        <v>10891</v>
      </c>
      <c r="G74" s="74">
        <v>70859</v>
      </c>
      <c r="H74" s="74" t="s">
        <v>66</v>
      </c>
    </row>
    <row r="76" spans="1:8" ht="12.75" customHeight="1" x14ac:dyDescent="0.2">
      <c r="B76" s="31" t="s">
        <v>32</v>
      </c>
    </row>
    <row r="77" spans="1:8" ht="12.75" customHeight="1" x14ac:dyDescent="0.2">
      <c r="B77" s="32" t="s">
        <v>98</v>
      </c>
    </row>
  </sheetData>
  <autoFilter ref="A8:B8"/>
  <mergeCells count="9">
    <mergeCell ref="A6:A8"/>
    <mergeCell ref="F6:F7"/>
    <mergeCell ref="G6:H6"/>
    <mergeCell ref="C8:D8"/>
    <mergeCell ref="F8:H8"/>
    <mergeCell ref="B6:B8"/>
    <mergeCell ref="C6:C7"/>
    <mergeCell ref="D6:D7"/>
    <mergeCell ref="E6:E7"/>
  </mergeCells>
  <phoneticPr fontId="4" type="noConversion"/>
  <pageMargins left="0.59055118110236227" right="0.59055118110236227" top="0.59055118110236227" bottom="0.59055118110236227" header="0.51181102362204722" footer="0.51181102362204722"/>
  <pageSetup paperSize="9" scale="67" orientation="portrait" horizont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workbookViewId="0">
      <pane ySplit="8" topLeftCell="A72" activePane="bottomLeft" state="frozen"/>
      <selection pane="bottomLeft" activeCell="B99" sqref="B99"/>
    </sheetView>
  </sheetViews>
  <sheetFormatPr baseColWidth="10" defaultRowHeight="12.75" customHeight="1" x14ac:dyDescent="0.2"/>
  <cols>
    <col min="1" max="1" width="7.1640625" style="16" bestFit="1" customWidth="1"/>
    <col min="2" max="2" width="42" style="16" customWidth="1"/>
    <col min="3" max="3" width="9.1640625" style="16" customWidth="1"/>
    <col min="4" max="4" width="11.33203125" style="16" customWidth="1"/>
    <col min="5" max="5" width="9.1640625" style="16" customWidth="1"/>
    <col min="6" max="8" width="14.83203125" style="16" customWidth="1"/>
    <col min="9" max="9" width="10.83203125" style="16" customWidth="1"/>
    <col min="10" max="16384" width="12" style="16"/>
  </cols>
  <sheetData>
    <row r="1" spans="1:9" ht="12.75" customHeight="1" x14ac:dyDescent="0.2">
      <c r="A1" s="14" t="s">
        <v>36</v>
      </c>
      <c r="B1" s="14"/>
      <c r="C1" s="15"/>
      <c r="D1" s="15"/>
      <c r="E1" s="15"/>
      <c r="F1" s="15"/>
      <c r="G1" s="15"/>
      <c r="H1" s="15"/>
      <c r="I1" s="15"/>
    </row>
    <row r="2" spans="1:9" ht="12.75" customHeight="1" x14ac:dyDescent="0.2">
      <c r="C2" s="15"/>
      <c r="D2" s="15"/>
      <c r="E2" s="15"/>
      <c r="F2" s="15"/>
      <c r="G2" s="15"/>
      <c r="H2" s="15"/>
      <c r="I2" s="15"/>
    </row>
    <row r="3" spans="1:9" ht="12.75" customHeight="1" x14ac:dyDescent="0.2">
      <c r="A3" s="17" t="s">
        <v>99</v>
      </c>
      <c r="B3" s="17"/>
      <c r="C3" s="15"/>
      <c r="D3" s="15"/>
      <c r="E3" s="15"/>
      <c r="F3" s="15"/>
      <c r="G3" s="15"/>
      <c r="H3" s="15"/>
      <c r="I3" s="15"/>
    </row>
    <row r="4" spans="1:9" ht="12.75" customHeight="1" x14ac:dyDescent="0.2">
      <c r="A4" s="17" t="s">
        <v>2</v>
      </c>
      <c r="B4" s="17"/>
      <c r="C4" s="15"/>
      <c r="D4" s="15"/>
      <c r="E4" s="15"/>
      <c r="F4" s="15"/>
      <c r="G4" s="15"/>
      <c r="H4" s="15"/>
      <c r="I4" s="15"/>
    </row>
    <row r="5" spans="1:9" ht="12.75" customHeight="1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ht="12.75" customHeight="1" x14ac:dyDescent="0.2">
      <c r="A6" s="211" t="s">
        <v>91</v>
      </c>
      <c r="B6" s="206" t="s">
        <v>6</v>
      </c>
      <c r="C6" s="206" t="s">
        <v>4</v>
      </c>
      <c r="D6" s="206" t="s">
        <v>5</v>
      </c>
      <c r="E6" s="206" t="s">
        <v>62</v>
      </c>
      <c r="F6" s="214" t="s">
        <v>61</v>
      </c>
      <c r="G6" s="215" t="s">
        <v>3</v>
      </c>
      <c r="H6" s="216"/>
      <c r="I6" s="217" t="s">
        <v>63</v>
      </c>
    </row>
    <row r="7" spans="1:9" ht="12.75" customHeight="1" x14ac:dyDescent="0.2">
      <c r="A7" s="212"/>
      <c r="B7" s="207"/>
      <c r="C7" s="200"/>
      <c r="D7" s="200"/>
      <c r="E7" s="200"/>
      <c r="F7" s="200"/>
      <c r="G7" s="35" t="s">
        <v>7</v>
      </c>
      <c r="H7" s="36" t="s">
        <v>60</v>
      </c>
      <c r="I7" s="218"/>
    </row>
    <row r="8" spans="1:9" ht="12.75" customHeight="1" x14ac:dyDescent="0.2">
      <c r="A8" s="213"/>
      <c r="B8" s="200"/>
      <c r="C8" s="201" t="s">
        <v>8</v>
      </c>
      <c r="D8" s="203"/>
      <c r="E8" s="21" t="s">
        <v>34</v>
      </c>
      <c r="F8" s="204" t="s">
        <v>33</v>
      </c>
      <c r="G8" s="205"/>
      <c r="H8" s="219"/>
      <c r="I8" s="37" t="s">
        <v>35</v>
      </c>
    </row>
    <row r="9" spans="1:9" ht="11.25" x14ac:dyDescent="0.2">
      <c r="A9" s="58">
        <v>1995</v>
      </c>
      <c r="B9" s="48" t="s">
        <v>65</v>
      </c>
      <c r="C9" s="50">
        <v>289</v>
      </c>
      <c r="D9" s="50">
        <v>87656</v>
      </c>
      <c r="E9" s="50">
        <v>59746</v>
      </c>
      <c r="F9" s="51">
        <v>3681339.891503863</v>
      </c>
      <c r="G9" s="51">
        <v>13413670.922319425</v>
      </c>
      <c r="H9" s="51">
        <v>4083831.9281328134</v>
      </c>
      <c r="I9" s="50">
        <v>6152536</v>
      </c>
    </row>
    <row r="10" spans="1:9" ht="11.25" x14ac:dyDescent="0.2">
      <c r="A10" s="58">
        <v>1995</v>
      </c>
      <c r="B10" s="49" t="s">
        <v>71</v>
      </c>
      <c r="C10" s="50">
        <v>25</v>
      </c>
      <c r="D10" s="50">
        <v>2795</v>
      </c>
      <c r="E10" s="50">
        <v>2269</v>
      </c>
      <c r="F10" s="51">
        <v>86842.926021177715</v>
      </c>
      <c r="G10" s="51">
        <v>914456.26664894191</v>
      </c>
      <c r="H10" s="52" t="s">
        <v>68</v>
      </c>
      <c r="I10" s="50">
        <v>655847</v>
      </c>
    </row>
    <row r="11" spans="1:9" ht="11.25" x14ac:dyDescent="0.2">
      <c r="A11" s="58">
        <v>1995</v>
      </c>
      <c r="B11" s="49" t="s">
        <v>72</v>
      </c>
      <c r="C11" s="50">
        <v>79</v>
      </c>
      <c r="D11" s="50">
        <v>7888</v>
      </c>
      <c r="E11" s="50">
        <v>3339</v>
      </c>
      <c r="F11" s="51">
        <v>283384.03644488531</v>
      </c>
      <c r="G11" s="51">
        <v>1605892.6389307864</v>
      </c>
      <c r="H11" s="51">
        <v>77779.766135093538</v>
      </c>
      <c r="I11" s="50">
        <v>354383</v>
      </c>
    </row>
    <row r="12" spans="1:9" ht="11.25" x14ac:dyDescent="0.2">
      <c r="A12" s="58">
        <v>1995</v>
      </c>
      <c r="B12" s="49" t="s">
        <v>73</v>
      </c>
      <c r="C12" s="50">
        <v>10</v>
      </c>
      <c r="D12" s="50">
        <v>2399</v>
      </c>
      <c r="E12" s="50">
        <v>1390</v>
      </c>
      <c r="F12" s="51">
        <v>89893.293384394347</v>
      </c>
      <c r="G12" s="51">
        <v>358289.31962389371</v>
      </c>
      <c r="H12" s="51">
        <v>90098.832720635226</v>
      </c>
      <c r="I12" s="50">
        <v>341863</v>
      </c>
    </row>
    <row r="13" spans="1:9" ht="22.5" x14ac:dyDescent="0.2">
      <c r="A13" s="58">
        <v>1995</v>
      </c>
      <c r="B13" s="49" t="s">
        <v>78</v>
      </c>
      <c r="C13" s="50">
        <v>8</v>
      </c>
      <c r="D13" s="50">
        <v>661</v>
      </c>
      <c r="E13" s="50">
        <v>538</v>
      </c>
      <c r="F13" s="51">
        <v>21817.33586252384</v>
      </c>
      <c r="G13" s="51">
        <v>152582.2796459815</v>
      </c>
      <c r="H13" s="51">
        <v>12940.79751307629</v>
      </c>
      <c r="I13" s="50">
        <v>117537</v>
      </c>
    </row>
    <row r="14" spans="1:9" ht="22.5" x14ac:dyDescent="0.2">
      <c r="A14" s="58">
        <v>1995</v>
      </c>
      <c r="B14" s="49" t="s">
        <v>70</v>
      </c>
      <c r="C14" s="50">
        <v>35</v>
      </c>
      <c r="D14" s="50">
        <v>2811</v>
      </c>
      <c r="E14" s="50">
        <v>2846</v>
      </c>
      <c r="F14" s="51">
        <v>102476.18658063329</v>
      </c>
      <c r="G14" s="51">
        <v>262551.44874554535</v>
      </c>
      <c r="H14" s="51">
        <v>26736.986343393855</v>
      </c>
      <c r="I14" s="50">
        <v>233024</v>
      </c>
    </row>
    <row r="15" spans="1:9" ht="11.25" x14ac:dyDescent="0.2">
      <c r="A15" s="58">
        <v>1995</v>
      </c>
      <c r="B15" s="49" t="s">
        <v>74</v>
      </c>
      <c r="C15" s="50">
        <v>47</v>
      </c>
      <c r="D15" s="50">
        <v>11538</v>
      </c>
      <c r="E15" s="50">
        <v>7843</v>
      </c>
      <c r="F15" s="51">
        <v>459848.24856966099</v>
      </c>
      <c r="G15" s="51">
        <v>2174714.5713073225</v>
      </c>
      <c r="H15" s="51">
        <v>822965.1861358094</v>
      </c>
      <c r="I15" s="50">
        <v>497804</v>
      </c>
    </row>
    <row r="16" spans="1:9" ht="33.75" x14ac:dyDescent="0.2">
      <c r="A16" s="58">
        <v>1995</v>
      </c>
      <c r="B16" s="49" t="s">
        <v>79</v>
      </c>
      <c r="C16" s="50">
        <v>45</v>
      </c>
      <c r="D16" s="50">
        <v>14144</v>
      </c>
      <c r="E16" s="50">
        <v>3445</v>
      </c>
      <c r="F16" s="51">
        <v>709124.51491182775</v>
      </c>
      <c r="G16" s="51">
        <v>2860781.8675447255</v>
      </c>
      <c r="H16" s="51">
        <v>477980.19255252247</v>
      </c>
      <c r="I16" s="50">
        <v>517667</v>
      </c>
    </row>
    <row r="17" spans="1:9" ht="11.25" x14ac:dyDescent="0.2">
      <c r="A17" s="58">
        <v>1995</v>
      </c>
      <c r="B17" s="49" t="s">
        <v>75</v>
      </c>
      <c r="C17" s="50">
        <v>17</v>
      </c>
      <c r="D17" s="52" t="s">
        <v>68</v>
      </c>
      <c r="E17" s="52" t="s">
        <v>68</v>
      </c>
      <c r="F17" s="52" t="s">
        <v>68</v>
      </c>
      <c r="G17" s="52" t="s">
        <v>68</v>
      </c>
      <c r="H17" s="52" t="s">
        <v>68</v>
      </c>
      <c r="I17" s="52" t="s">
        <v>68</v>
      </c>
    </row>
    <row r="18" spans="1:9" ht="33.75" x14ac:dyDescent="0.2">
      <c r="A18" s="58">
        <v>1995</v>
      </c>
      <c r="B18" s="49" t="s">
        <v>77</v>
      </c>
      <c r="C18" s="53">
        <v>7</v>
      </c>
      <c r="D18" s="54" t="s">
        <v>68</v>
      </c>
      <c r="E18" s="54" t="s">
        <v>68</v>
      </c>
      <c r="F18" s="54" t="s">
        <v>68</v>
      </c>
      <c r="G18" s="54" t="s">
        <v>68</v>
      </c>
      <c r="H18" s="54" t="s">
        <v>68</v>
      </c>
      <c r="I18" s="54" t="s">
        <v>68</v>
      </c>
    </row>
    <row r="19" spans="1:9" ht="11.25" x14ac:dyDescent="0.2">
      <c r="A19" s="59">
        <v>1995</v>
      </c>
      <c r="B19" s="55" t="s">
        <v>76</v>
      </c>
      <c r="C19" s="56">
        <f>C9-SUM(C10:C18)</f>
        <v>16</v>
      </c>
      <c r="D19" s="57" t="s">
        <v>68</v>
      </c>
      <c r="E19" s="57" t="s">
        <v>68</v>
      </c>
      <c r="F19" s="57" t="s">
        <v>68</v>
      </c>
      <c r="G19" s="57" t="s">
        <v>68</v>
      </c>
      <c r="H19" s="57" t="s">
        <v>68</v>
      </c>
      <c r="I19" s="57" t="s">
        <v>68</v>
      </c>
    </row>
    <row r="20" spans="1:9" ht="11.25" x14ac:dyDescent="0.2">
      <c r="A20" s="58">
        <v>1996</v>
      </c>
      <c r="B20" s="48" t="s">
        <v>65</v>
      </c>
      <c r="C20" s="50">
        <v>278</v>
      </c>
      <c r="D20" s="50">
        <v>85328</v>
      </c>
      <c r="E20" s="50">
        <v>56807</v>
      </c>
      <c r="F20" s="51">
        <v>3782674.8746056664</v>
      </c>
      <c r="G20" s="51">
        <v>13593925.341159508</v>
      </c>
      <c r="H20" s="51">
        <v>4318990.4030513903</v>
      </c>
      <c r="I20" s="50">
        <v>6418792</v>
      </c>
    </row>
    <row r="21" spans="1:9" ht="11.25" x14ac:dyDescent="0.2">
      <c r="A21" s="58">
        <v>1996</v>
      </c>
      <c r="B21" s="49" t="s">
        <v>71</v>
      </c>
      <c r="C21" s="50">
        <v>22</v>
      </c>
      <c r="D21" s="50">
        <v>2717</v>
      </c>
      <c r="E21" s="50">
        <v>2268</v>
      </c>
      <c r="F21" s="51">
        <v>86032.528389481711</v>
      </c>
      <c r="G21" s="51">
        <v>970317.97242091596</v>
      </c>
      <c r="H21" s="52" t="s">
        <v>68</v>
      </c>
      <c r="I21" s="50">
        <v>651523</v>
      </c>
    </row>
    <row r="22" spans="1:9" ht="11.25" x14ac:dyDescent="0.2">
      <c r="A22" s="58">
        <v>1996</v>
      </c>
      <c r="B22" s="49" t="s">
        <v>72</v>
      </c>
      <c r="C22" s="50">
        <v>73</v>
      </c>
      <c r="D22" s="50">
        <v>7922</v>
      </c>
      <c r="E22" s="50">
        <v>3201</v>
      </c>
      <c r="F22" s="51">
        <v>288543.48281803634</v>
      </c>
      <c r="G22" s="51">
        <v>1706743.428621097</v>
      </c>
      <c r="H22" s="51">
        <v>70348.138641906509</v>
      </c>
      <c r="I22" s="50">
        <v>354997</v>
      </c>
    </row>
    <row r="23" spans="1:9" ht="11.25" x14ac:dyDescent="0.2">
      <c r="A23" s="58">
        <v>1996</v>
      </c>
      <c r="B23" s="49" t="s">
        <v>73</v>
      </c>
      <c r="C23" s="50">
        <v>11</v>
      </c>
      <c r="D23" s="50">
        <v>2327</v>
      </c>
      <c r="E23" s="50">
        <v>1322</v>
      </c>
      <c r="F23" s="51">
        <v>90022.138938455799</v>
      </c>
      <c r="G23" s="51">
        <v>354298.17519927601</v>
      </c>
      <c r="H23" s="51">
        <v>98826.07384077349</v>
      </c>
      <c r="I23" s="50">
        <v>346780</v>
      </c>
    </row>
    <row r="24" spans="1:9" ht="22.5" x14ac:dyDescent="0.2">
      <c r="A24" s="58">
        <v>1996</v>
      </c>
      <c r="B24" s="49" t="s">
        <v>78</v>
      </c>
      <c r="C24" s="50">
        <v>8</v>
      </c>
      <c r="D24" s="50">
        <v>656</v>
      </c>
      <c r="E24" s="50">
        <v>499</v>
      </c>
      <c r="F24" s="51">
        <v>21461.476713211272</v>
      </c>
      <c r="G24" s="51">
        <v>149285.98088790948</v>
      </c>
      <c r="H24" s="51">
        <v>12057.285142369225</v>
      </c>
      <c r="I24" s="50">
        <v>102059</v>
      </c>
    </row>
    <row r="25" spans="1:9" ht="22.5" x14ac:dyDescent="0.2">
      <c r="A25" s="58">
        <v>1996</v>
      </c>
      <c r="B25" s="49" t="s">
        <v>70</v>
      </c>
      <c r="C25" s="50">
        <v>36</v>
      </c>
      <c r="D25" s="50">
        <v>2806</v>
      </c>
      <c r="E25" s="50">
        <v>2874</v>
      </c>
      <c r="F25" s="51">
        <v>101620.28397151081</v>
      </c>
      <c r="G25" s="51">
        <v>321011.53985775862</v>
      </c>
      <c r="H25" s="51">
        <v>29647.259731162729</v>
      </c>
      <c r="I25" s="50">
        <v>250938</v>
      </c>
    </row>
    <row r="26" spans="1:9" ht="11.25" x14ac:dyDescent="0.2">
      <c r="A26" s="58">
        <v>1996</v>
      </c>
      <c r="B26" s="49" t="s">
        <v>74</v>
      </c>
      <c r="C26" s="50">
        <v>46</v>
      </c>
      <c r="D26" s="50">
        <v>10286</v>
      </c>
      <c r="E26" s="50">
        <v>5976</v>
      </c>
      <c r="F26" s="51">
        <v>433080.58471339534</v>
      </c>
      <c r="G26" s="51">
        <v>2107338.5723708095</v>
      </c>
      <c r="H26" s="51">
        <v>795120.23028586328</v>
      </c>
      <c r="I26" s="50">
        <v>516646</v>
      </c>
    </row>
    <row r="27" spans="1:9" ht="33.75" x14ac:dyDescent="0.2">
      <c r="A27" s="58">
        <v>1996</v>
      </c>
      <c r="B27" s="49" t="s">
        <v>79</v>
      </c>
      <c r="C27" s="50">
        <v>43</v>
      </c>
      <c r="D27" s="50">
        <v>13054</v>
      </c>
      <c r="E27" s="50">
        <v>4886</v>
      </c>
      <c r="F27" s="51">
        <v>671883.54816113878</v>
      </c>
      <c r="G27" s="51">
        <v>2921309.1117326147</v>
      </c>
      <c r="H27" s="51">
        <v>563266.74608733889</v>
      </c>
      <c r="I27" s="50">
        <v>524204</v>
      </c>
    </row>
    <row r="28" spans="1:9" ht="11.25" x14ac:dyDescent="0.2">
      <c r="A28" s="58">
        <v>1996</v>
      </c>
      <c r="B28" s="49" t="s">
        <v>75</v>
      </c>
      <c r="C28" s="50">
        <v>17</v>
      </c>
      <c r="D28" s="52" t="s">
        <v>68</v>
      </c>
      <c r="E28" s="52" t="s">
        <v>68</v>
      </c>
      <c r="F28" s="52" t="s">
        <v>68</v>
      </c>
      <c r="G28" s="52" t="s">
        <v>68</v>
      </c>
      <c r="H28" s="52" t="s">
        <v>68</v>
      </c>
      <c r="I28" s="52" t="s">
        <v>68</v>
      </c>
    </row>
    <row r="29" spans="1:9" ht="33.75" x14ac:dyDescent="0.2">
      <c r="A29" s="58">
        <v>1996</v>
      </c>
      <c r="B29" s="49" t="s">
        <v>77</v>
      </c>
      <c r="C29" s="53">
        <v>8</v>
      </c>
      <c r="D29" s="54" t="s">
        <v>68</v>
      </c>
      <c r="E29" s="54" t="s">
        <v>68</v>
      </c>
      <c r="F29" s="54" t="s">
        <v>68</v>
      </c>
      <c r="G29" s="54" t="s">
        <v>68</v>
      </c>
      <c r="H29" s="54" t="s">
        <v>68</v>
      </c>
      <c r="I29" s="54" t="s">
        <v>68</v>
      </c>
    </row>
    <row r="30" spans="1:9" ht="11.25" x14ac:dyDescent="0.2">
      <c r="A30" s="59">
        <v>1996</v>
      </c>
      <c r="B30" s="55" t="s">
        <v>76</v>
      </c>
      <c r="C30" s="56">
        <f>C20-SUM(C21:C29)</f>
        <v>14</v>
      </c>
      <c r="D30" s="57" t="s">
        <v>68</v>
      </c>
      <c r="E30" s="57" t="s">
        <v>68</v>
      </c>
      <c r="F30" s="57" t="s">
        <v>68</v>
      </c>
      <c r="G30" s="57" t="s">
        <v>68</v>
      </c>
      <c r="H30" s="57" t="s">
        <v>68</v>
      </c>
      <c r="I30" s="57" t="s">
        <v>68</v>
      </c>
    </row>
    <row r="31" spans="1:9" ht="11.25" x14ac:dyDescent="0.2">
      <c r="A31" s="58">
        <v>1997</v>
      </c>
      <c r="B31" s="48" t="s">
        <v>65</v>
      </c>
      <c r="C31" s="50">
        <v>269</v>
      </c>
      <c r="D31" s="50">
        <v>84047</v>
      </c>
      <c r="E31" s="50">
        <v>56139</v>
      </c>
      <c r="F31" s="51">
        <v>3796461.3488902412</v>
      </c>
      <c r="G31" s="51">
        <v>14086262.09844414</v>
      </c>
      <c r="H31" s="51">
        <v>5056753.9101046612</v>
      </c>
      <c r="I31" s="50">
        <v>6293694</v>
      </c>
    </row>
    <row r="32" spans="1:9" ht="11.25" x14ac:dyDescent="0.2">
      <c r="A32" s="58">
        <v>1997</v>
      </c>
      <c r="B32" s="49" t="s">
        <v>71</v>
      </c>
      <c r="C32" s="50">
        <v>22</v>
      </c>
      <c r="D32" s="50">
        <v>2489</v>
      </c>
      <c r="E32" s="50">
        <v>2027</v>
      </c>
      <c r="F32" s="51">
        <v>79264.557758087365</v>
      </c>
      <c r="G32" s="51">
        <v>912267.93739742204</v>
      </c>
      <c r="H32" s="52" t="s">
        <v>68</v>
      </c>
      <c r="I32" s="50">
        <v>534059</v>
      </c>
    </row>
    <row r="33" spans="1:9" ht="11.25" x14ac:dyDescent="0.2">
      <c r="A33" s="58">
        <v>1997</v>
      </c>
      <c r="B33" s="49" t="s">
        <v>72</v>
      </c>
      <c r="C33" s="50">
        <v>71</v>
      </c>
      <c r="D33" s="50">
        <v>7817</v>
      </c>
      <c r="E33" s="50">
        <v>3103</v>
      </c>
      <c r="F33" s="51">
        <v>286260.05327661405</v>
      </c>
      <c r="G33" s="51">
        <v>1619342.171865653</v>
      </c>
      <c r="H33" s="51">
        <v>68183.328816921712</v>
      </c>
      <c r="I33" s="50">
        <v>326493</v>
      </c>
    </row>
    <row r="34" spans="1:9" ht="11.25" x14ac:dyDescent="0.2">
      <c r="A34" s="58">
        <v>1997</v>
      </c>
      <c r="B34" s="49" t="s">
        <v>73</v>
      </c>
      <c r="C34" s="50">
        <v>11</v>
      </c>
      <c r="D34" s="50">
        <v>2211</v>
      </c>
      <c r="E34" s="50">
        <v>1172</v>
      </c>
      <c r="F34" s="51">
        <v>83232.182756170019</v>
      </c>
      <c r="G34" s="51">
        <v>369669.14302367793</v>
      </c>
      <c r="H34" s="51">
        <v>116895.12892224785</v>
      </c>
      <c r="I34" s="50">
        <v>355678</v>
      </c>
    </row>
    <row r="35" spans="1:9" ht="22.5" x14ac:dyDescent="0.2">
      <c r="A35" s="58">
        <v>1997</v>
      </c>
      <c r="B35" s="49" t="s">
        <v>78</v>
      </c>
      <c r="C35" s="50">
        <v>8</v>
      </c>
      <c r="D35" s="50">
        <v>644</v>
      </c>
      <c r="E35" s="50">
        <v>495</v>
      </c>
      <c r="F35" s="51">
        <v>21211.454983306321</v>
      </c>
      <c r="G35" s="51">
        <v>144953.80477853393</v>
      </c>
      <c r="H35" s="51">
        <v>13485.834658431459</v>
      </c>
      <c r="I35" s="50">
        <v>97282</v>
      </c>
    </row>
    <row r="36" spans="1:9" ht="22.5" x14ac:dyDescent="0.2">
      <c r="A36" s="58">
        <v>1997</v>
      </c>
      <c r="B36" s="49" t="s">
        <v>70</v>
      </c>
      <c r="C36" s="50">
        <v>34</v>
      </c>
      <c r="D36" s="50">
        <v>2511</v>
      </c>
      <c r="E36" s="50">
        <v>2409</v>
      </c>
      <c r="F36" s="51">
        <v>91576.466257292297</v>
      </c>
      <c r="G36" s="51">
        <v>443663.81536227587</v>
      </c>
      <c r="H36" s="51">
        <v>33603.125015977872</v>
      </c>
      <c r="I36" s="50">
        <v>237406</v>
      </c>
    </row>
    <row r="37" spans="1:9" ht="11.25" x14ac:dyDescent="0.2">
      <c r="A37" s="58">
        <v>1997</v>
      </c>
      <c r="B37" s="49" t="s">
        <v>74</v>
      </c>
      <c r="C37" s="50">
        <v>50</v>
      </c>
      <c r="D37" s="50">
        <v>9702</v>
      </c>
      <c r="E37" s="50">
        <v>5483</v>
      </c>
      <c r="F37" s="51">
        <v>416128.7023923347</v>
      </c>
      <c r="G37" s="51">
        <v>2309972.7481427323</v>
      </c>
      <c r="H37" s="51">
        <v>838923.11703982449</v>
      </c>
      <c r="I37" s="50">
        <v>473361</v>
      </c>
    </row>
    <row r="38" spans="1:9" ht="33.75" x14ac:dyDescent="0.2">
      <c r="A38" s="58">
        <v>1997</v>
      </c>
      <c r="B38" s="49" t="s">
        <v>79</v>
      </c>
      <c r="C38" s="50">
        <v>38</v>
      </c>
      <c r="D38" s="50">
        <v>11942</v>
      </c>
      <c r="E38" s="50">
        <v>4117</v>
      </c>
      <c r="F38" s="51">
        <v>691621.9712347188</v>
      </c>
      <c r="G38" s="51">
        <v>2607503.7196484357</v>
      </c>
      <c r="H38" s="51">
        <v>778077.33800994977</v>
      </c>
      <c r="I38" s="50">
        <v>436217</v>
      </c>
    </row>
    <row r="39" spans="1:9" ht="11.25" x14ac:dyDescent="0.2">
      <c r="A39" s="58">
        <v>1997</v>
      </c>
      <c r="B39" s="49" t="s">
        <v>75</v>
      </c>
      <c r="C39" s="50">
        <v>15</v>
      </c>
      <c r="D39" s="52" t="s">
        <v>68</v>
      </c>
      <c r="E39" s="52" t="s">
        <v>68</v>
      </c>
      <c r="F39" s="52" t="s">
        <v>68</v>
      </c>
      <c r="G39" s="52" t="s">
        <v>68</v>
      </c>
      <c r="H39" s="52" t="s">
        <v>68</v>
      </c>
      <c r="I39" s="52" t="s">
        <v>68</v>
      </c>
    </row>
    <row r="40" spans="1:9" ht="33.75" x14ac:dyDescent="0.2">
      <c r="A40" s="58">
        <v>1997</v>
      </c>
      <c r="B40" s="49" t="s">
        <v>77</v>
      </c>
      <c r="C40" s="53">
        <v>7</v>
      </c>
      <c r="D40" s="54">
        <v>448</v>
      </c>
      <c r="E40" s="54">
        <v>477</v>
      </c>
      <c r="F40" s="54">
        <v>13160.653021990664</v>
      </c>
      <c r="G40" s="54">
        <v>47462.202747682568</v>
      </c>
      <c r="H40" s="54">
        <v>10264.695806895283</v>
      </c>
      <c r="I40" s="54">
        <v>19030</v>
      </c>
    </row>
    <row r="41" spans="1:9" ht="11.25" x14ac:dyDescent="0.2">
      <c r="A41" s="59">
        <v>1997</v>
      </c>
      <c r="B41" s="55" t="s">
        <v>76</v>
      </c>
      <c r="C41" s="56">
        <f>C31-SUM(C32:C40)</f>
        <v>13</v>
      </c>
      <c r="D41" s="57" t="s">
        <v>68</v>
      </c>
      <c r="E41" s="57" t="s">
        <v>68</v>
      </c>
      <c r="F41" s="57" t="s">
        <v>68</v>
      </c>
      <c r="G41" s="57" t="s">
        <v>68</v>
      </c>
      <c r="H41" s="57" t="s">
        <v>68</v>
      </c>
      <c r="I41" s="57" t="s">
        <v>68</v>
      </c>
    </row>
    <row r="42" spans="1:9" ht="11.25" x14ac:dyDescent="0.2">
      <c r="A42" s="58">
        <v>1998</v>
      </c>
      <c r="B42" s="48" t="s">
        <v>65</v>
      </c>
      <c r="C42" s="50">
        <v>280</v>
      </c>
      <c r="D42" s="50">
        <v>87772</v>
      </c>
      <c r="E42" s="50">
        <v>56567</v>
      </c>
      <c r="F42" s="51">
        <v>3931187.2708773259</v>
      </c>
      <c r="G42" s="51">
        <v>15037954.730216838</v>
      </c>
      <c r="H42" s="51">
        <v>5581275.4687268324</v>
      </c>
      <c r="I42" s="52" t="s">
        <v>67</v>
      </c>
    </row>
    <row r="43" spans="1:9" ht="11.25" x14ac:dyDescent="0.2">
      <c r="A43" s="58">
        <v>1998</v>
      </c>
      <c r="B43" s="49" t="s">
        <v>71</v>
      </c>
      <c r="C43" s="50">
        <v>26</v>
      </c>
      <c r="D43" s="50">
        <v>2572</v>
      </c>
      <c r="E43" s="50">
        <v>1986</v>
      </c>
      <c r="F43" s="51">
        <v>72888.747999570522</v>
      </c>
      <c r="G43" s="51">
        <v>370896.24353854888</v>
      </c>
      <c r="H43" s="52" t="s">
        <v>67</v>
      </c>
      <c r="I43" s="52" t="s">
        <v>67</v>
      </c>
    </row>
    <row r="44" spans="1:9" ht="11.25" x14ac:dyDescent="0.2">
      <c r="A44" s="58">
        <v>1998</v>
      </c>
      <c r="B44" s="49" t="s">
        <v>72</v>
      </c>
      <c r="C44" s="50">
        <v>75</v>
      </c>
      <c r="D44" s="50">
        <v>7812</v>
      </c>
      <c r="E44" s="50">
        <v>2941</v>
      </c>
      <c r="F44" s="51">
        <v>288342.54510872625</v>
      </c>
      <c r="G44" s="51">
        <v>1694467.3105535759</v>
      </c>
      <c r="H44" s="51">
        <v>79423.058241258186</v>
      </c>
      <c r="I44" s="52" t="s">
        <v>67</v>
      </c>
    </row>
    <row r="45" spans="1:9" ht="11.25" x14ac:dyDescent="0.2">
      <c r="A45" s="58">
        <v>1998</v>
      </c>
      <c r="B45" s="49" t="s">
        <v>73</v>
      </c>
      <c r="C45" s="50">
        <v>11</v>
      </c>
      <c r="D45" s="50">
        <v>2193</v>
      </c>
      <c r="E45" s="50">
        <v>1190</v>
      </c>
      <c r="F45" s="51">
        <v>86291.753373248182</v>
      </c>
      <c r="G45" s="51">
        <v>401688.2857917099</v>
      </c>
      <c r="H45" s="51">
        <v>141111.95758322554</v>
      </c>
      <c r="I45" s="52" t="s">
        <v>67</v>
      </c>
    </row>
    <row r="46" spans="1:9" ht="22.5" x14ac:dyDescent="0.2">
      <c r="A46" s="58">
        <v>1998</v>
      </c>
      <c r="B46" s="49" t="s">
        <v>78</v>
      </c>
      <c r="C46" s="50">
        <v>9</v>
      </c>
      <c r="D46" s="50">
        <v>661</v>
      </c>
      <c r="E46" s="50">
        <v>456</v>
      </c>
      <c r="F46" s="51">
        <v>21073.917467264539</v>
      </c>
      <c r="G46" s="51">
        <v>137167.8520116779</v>
      </c>
      <c r="H46" s="51">
        <v>15428.743806977089</v>
      </c>
      <c r="I46" s="52" t="s">
        <v>67</v>
      </c>
    </row>
    <row r="47" spans="1:9" ht="22.5" x14ac:dyDescent="0.2">
      <c r="A47" s="58">
        <v>1998</v>
      </c>
      <c r="B47" s="49" t="s">
        <v>70</v>
      </c>
      <c r="C47" s="50">
        <v>30</v>
      </c>
      <c r="D47" s="50">
        <v>2157</v>
      </c>
      <c r="E47" s="50">
        <v>2051</v>
      </c>
      <c r="F47" s="51">
        <v>80819.907660686251</v>
      </c>
      <c r="G47" s="51">
        <v>404643.55286502407</v>
      </c>
      <c r="H47" s="51">
        <v>12724.009755449093</v>
      </c>
      <c r="I47" s="52" t="s">
        <v>67</v>
      </c>
    </row>
    <row r="48" spans="1:9" ht="11.25" x14ac:dyDescent="0.2">
      <c r="A48" s="58">
        <v>1998</v>
      </c>
      <c r="B48" s="49" t="s">
        <v>74</v>
      </c>
      <c r="C48" s="50">
        <v>54</v>
      </c>
      <c r="D48" s="50">
        <v>9979</v>
      </c>
      <c r="E48" s="50">
        <v>5441</v>
      </c>
      <c r="F48" s="51">
        <v>503479.34125154029</v>
      </c>
      <c r="G48" s="51">
        <v>2845118.9520561602</v>
      </c>
      <c r="H48" s="51">
        <v>821995.26543718018</v>
      </c>
      <c r="I48" s="52" t="s">
        <v>67</v>
      </c>
    </row>
    <row r="49" spans="1:9" ht="33.75" x14ac:dyDescent="0.2">
      <c r="A49" s="58">
        <v>1998</v>
      </c>
      <c r="B49" s="49" t="s">
        <v>79</v>
      </c>
      <c r="C49" s="50">
        <v>43</v>
      </c>
      <c r="D49" s="50">
        <v>12532</v>
      </c>
      <c r="E49" s="50">
        <v>3523</v>
      </c>
      <c r="F49" s="51">
        <v>681973.89343654609</v>
      </c>
      <c r="G49" s="51">
        <v>2463314.2962322901</v>
      </c>
      <c r="H49" s="51">
        <v>660285.91441996489</v>
      </c>
      <c r="I49" s="52" t="s">
        <v>67</v>
      </c>
    </row>
    <row r="50" spans="1:9" ht="11.25" x14ac:dyDescent="0.2">
      <c r="A50" s="58">
        <v>1998</v>
      </c>
      <c r="B50" s="49" t="s">
        <v>75</v>
      </c>
      <c r="C50" s="50">
        <v>15</v>
      </c>
      <c r="D50" s="52" t="s">
        <v>67</v>
      </c>
      <c r="E50" s="52" t="s">
        <v>67</v>
      </c>
      <c r="F50" s="52" t="s">
        <v>67</v>
      </c>
      <c r="G50" s="52" t="s">
        <v>67</v>
      </c>
      <c r="H50" s="52" t="s">
        <v>67</v>
      </c>
      <c r="I50" s="52" t="s">
        <v>67</v>
      </c>
    </row>
    <row r="51" spans="1:9" ht="33.75" x14ac:dyDescent="0.2">
      <c r="A51" s="58">
        <v>1998</v>
      </c>
      <c r="B51" s="49" t="s">
        <v>77</v>
      </c>
      <c r="C51" s="53">
        <v>8</v>
      </c>
      <c r="D51" s="54">
        <v>476</v>
      </c>
      <c r="E51" s="54">
        <v>502</v>
      </c>
      <c r="F51" s="54">
        <v>13923.500508735422</v>
      </c>
      <c r="G51" s="54">
        <v>48087.00142650435</v>
      </c>
      <c r="H51" s="54">
        <v>12283.78744573915</v>
      </c>
      <c r="I51" s="54" t="s">
        <v>67</v>
      </c>
    </row>
    <row r="52" spans="1:9" ht="11.25" x14ac:dyDescent="0.2">
      <c r="A52" s="59">
        <v>1998</v>
      </c>
      <c r="B52" s="55" t="s">
        <v>76</v>
      </c>
      <c r="C52" s="56">
        <f>C42-SUM(C43:C51)</f>
        <v>9</v>
      </c>
      <c r="D52" s="57" t="s">
        <v>67</v>
      </c>
      <c r="E52" s="57" t="s">
        <v>67</v>
      </c>
      <c r="F52" s="57" t="s">
        <v>67</v>
      </c>
      <c r="G52" s="57" t="s">
        <v>67</v>
      </c>
      <c r="H52" s="57" t="s">
        <v>67</v>
      </c>
      <c r="I52" s="57" t="s">
        <v>67</v>
      </c>
    </row>
    <row r="53" spans="1:9" ht="11.25" x14ac:dyDescent="0.2">
      <c r="A53" s="58">
        <v>1999</v>
      </c>
      <c r="B53" s="48" t="s">
        <v>65</v>
      </c>
      <c r="C53" s="50">
        <v>278</v>
      </c>
      <c r="D53" s="50">
        <v>87898</v>
      </c>
      <c r="E53" s="50">
        <v>55060</v>
      </c>
      <c r="F53" s="51">
        <v>3962659.3313324777</v>
      </c>
      <c r="G53" s="51">
        <v>14761023.197312649</v>
      </c>
      <c r="H53" s="51">
        <v>6331269.0775783174</v>
      </c>
      <c r="I53" s="52" t="s">
        <v>67</v>
      </c>
    </row>
    <row r="54" spans="1:9" ht="11.25" x14ac:dyDescent="0.2">
      <c r="A54" s="58">
        <v>1999</v>
      </c>
      <c r="B54" s="49" t="s">
        <v>71</v>
      </c>
      <c r="C54" s="50">
        <v>28</v>
      </c>
      <c r="D54" s="50">
        <v>2574</v>
      </c>
      <c r="E54" s="50">
        <v>2011</v>
      </c>
      <c r="F54" s="51">
        <v>71269.486611822096</v>
      </c>
      <c r="G54" s="51">
        <v>350076.43813623884</v>
      </c>
      <c r="H54" s="52" t="s">
        <v>67</v>
      </c>
      <c r="I54" s="52" t="s">
        <v>67</v>
      </c>
    </row>
    <row r="55" spans="1:9" ht="11.25" x14ac:dyDescent="0.2">
      <c r="A55" s="58">
        <v>1999</v>
      </c>
      <c r="B55" s="49" t="s">
        <v>72</v>
      </c>
      <c r="C55" s="50">
        <v>73</v>
      </c>
      <c r="D55" s="50">
        <v>7873</v>
      </c>
      <c r="E55" s="50">
        <v>2751</v>
      </c>
      <c r="F55" s="51">
        <v>306066.47817039315</v>
      </c>
      <c r="G55" s="51">
        <v>1821475.7928858849</v>
      </c>
      <c r="H55" s="51">
        <v>78441.889121242639</v>
      </c>
      <c r="I55" s="52" t="s">
        <v>67</v>
      </c>
    </row>
    <row r="56" spans="1:9" ht="11.25" x14ac:dyDescent="0.2">
      <c r="A56" s="58">
        <v>1999</v>
      </c>
      <c r="B56" s="49" t="s">
        <v>73</v>
      </c>
      <c r="C56" s="50">
        <v>10</v>
      </c>
      <c r="D56" s="50">
        <v>2220</v>
      </c>
      <c r="E56" s="50">
        <v>1190</v>
      </c>
      <c r="F56" s="51">
        <v>87247.869191085119</v>
      </c>
      <c r="G56" s="51">
        <v>423400.29552670731</v>
      </c>
      <c r="H56" s="51">
        <v>148325.77473502298</v>
      </c>
      <c r="I56" s="52" t="s">
        <v>67</v>
      </c>
    </row>
    <row r="57" spans="1:9" ht="22.5" x14ac:dyDescent="0.2">
      <c r="A57" s="58">
        <v>1999</v>
      </c>
      <c r="B57" s="49" t="s">
        <v>78</v>
      </c>
      <c r="C57" s="50">
        <v>8</v>
      </c>
      <c r="D57" s="50">
        <v>657</v>
      </c>
      <c r="E57" s="50">
        <v>466</v>
      </c>
      <c r="F57" s="51">
        <v>21536.125327865921</v>
      </c>
      <c r="G57" s="51">
        <v>139588.30777726081</v>
      </c>
      <c r="H57" s="51">
        <v>17235.649315124527</v>
      </c>
      <c r="I57" s="52" t="s">
        <v>67</v>
      </c>
    </row>
    <row r="58" spans="1:9" ht="22.5" x14ac:dyDescent="0.2">
      <c r="A58" s="58">
        <v>1999</v>
      </c>
      <c r="B58" s="49" t="s">
        <v>70</v>
      </c>
      <c r="C58" s="50">
        <v>30</v>
      </c>
      <c r="D58" s="50">
        <v>1975</v>
      </c>
      <c r="E58" s="50">
        <v>1806</v>
      </c>
      <c r="F58" s="51">
        <v>78307.419356488041</v>
      </c>
      <c r="G58" s="51">
        <v>386768.78869840427</v>
      </c>
      <c r="H58" s="51">
        <v>38605.093489720479</v>
      </c>
      <c r="I58" s="52" t="s">
        <v>67</v>
      </c>
    </row>
    <row r="59" spans="1:9" ht="11.25" x14ac:dyDescent="0.2">
      <c r="A59" s="58">
        <v>1999</v>
      </c>
      <c r="B59" s="49" t="s">
        <v>74</v>
      </c>
      <c r="C59" s="50">
        <v>52</v>
      </c>
      <c r="D59" s="50">
        <v>9189</v>
      </c>
      <c r="E59" s="50">
        <v>4863</v>
      </c>
      <c r="F59" s="51">
        <v>423995.95056830096</v>
      </c>
      <c r="G59" s="51">
        <v>2241957.6343547241</v>
      </c>
      <c r="H59" s="51">
        <v>907356.97887853242</v>
      </c>
      <c r="I59" s="52" t="s">
        <v>67</v>
      </c>
    </row>
    <row r="60" spans="1:9" ht="33.75" x14ac:dyDescent="0.2">
      <c r="A60" s="58">
        <v>1999</v>
      </c>
      <c r="B60" s="49" t="s">
        <v>79</v>
      </c>
      <c r="C60" s="50">
        <v>43</v>
      </c>
      <c r="D60" s="50">
        <v>12661</v>
      </c>
      <c r="E60" s="50">
        <v>3554</v>
      </c>
      <c r="F60" s="51">
        <v>676847.16974379169</v>
      </c>
      <c r="G60" s="51">
        <v>2230408.0620503826</v>
      </c>
      <c r="H60" s="51">
        <v>780775.42526702222</v>
      </c>
      <c r="I60" s="52" t="s">
        <v>67</v>
      </c>
    </row>
    <row r="61" spans="1:9" ht="11.25" x14ac:dyDescent="0.2">
      <c r="A61" s="58">
        <v>1999</v>
      </c>
      <c r="B61" s="49" t="s">
        <v>75</v>
      </c>
      <c r="C61" s="50">
        <v>15</v>
      </c>
      <c r="D61" s="52" t="s">
        <v>67</v>
      </c>
      <c r="E61" s="52" t="s">
        <v>67</v>
      </c>
      <c r="F61" s="52" t="s">
        <v>67</v>
      </c>
      <c r="G61" s="52" t="s">
        <v>67</v>
      </c>
      <c r="H61" s="52" t="s">
        <v>67</v>
      </c>
      <c r="I61" s="52" t="s">
        <v>67</v>
      </c>
    </row>
    <row r="62" spans="1:9" ht="33.75" x14ac:dyDescent="0.2">
      <c r="A62" s="58">
        <v>1999</v>
      </c>
      <c r="B62" s="49" t="s">
        <v>77</v>
      </c>
      <c r="C62" s="53">
        <v>9</v>
      </c>
      <c r="D62" s="54">
        <v>523</v>
      </c>
      <c r="E62" s="54">
        <v>506</v>
      </c>
      <c r="F62" s="54">
        <v>15663.426780446154</v>
      </c>
      <c r="G62" s="54">
        <v>48669.36287918684</v>
      </c>
      <c r="H62" s="54">
        <v>10266.229682538871</v>
      </c>
      <c r="I62" s="54" t="s">
        <v>67</v>
      </c>
    </row>
    <row r="63" spans="1:9" ht="11.25" x14ac:dyDescent="0.2">
      <c r="A63" s="59">
        <v>1999</v>
      </c>
      <c r="B63" s="55" t="s">
        <v>76</v>
      </c>
      <c r="C63" s="56">
        <f>C53-SUM(C54:C62)</f>
        <v>10</v>
      </c>
      <c r="D63" s="57" t="s">
        <v>67</v>
      </c>
      <c r="E63" s="57" t="s">
        <v>67</v>
      </c>
      <c r="F63" s="57" t="s">
        <v>67</v>
      </c>
      <c r="G63" s="57" t="s">
        <v>67</v>
      </c>
      <c r="H63" s="57" t="s">
        <v>67</v>
      </c>
      <c r="I63" s="57" t="s">
        <v>67</v>
      </c>
    </row>
    <row r="64" spans="1:9" ht="11.25" x14ac:dyDescent="0.2">
      <c r="A64" s="58">
        <v>2000</v>
      </c>
      <c r="B64" s="48" t="s">
        <v>65</v>
      </c>
      <c r="C64" s="50">
        <v>273</v>
      </c>
      <c r="D64" s="50">
        <v>85816</v>
      </c>
      <c r="E64" s="50">
        <v>51569</v>
      </c>
      <c r="F64" s="51">
        <v>4017010.1695955172</v>
      </c>
      <c r="G64" s="51">
        <v>15366406.393708345</v>
      </c>
      <c r="H64" s="51">
        <v>7288539.9037748678</v>
      </c>
      <c r="I64" s="52" t="s">
        <v>67</v>
      </c>
    </row>
    <row r="65" spans="1:9" ht="11.25" x14ac:dyDescent="0.2">
      <c r="A65" s="58">
        <v>2000</v>
      </c>
      <c r="B65" s="49" t="s">
        <v>71</v>
      </c>
      <c r="C65" s="50">
        <v>25</v>
      </c>
      <c r="D65" s="50">
        <v>2369</v>
      </c>
      <c r="E65" s="50">
        <v>1773</v>
      </c>
      <c r="F65" s="51">
        <v>61410.245266715414</v>
      </c>
      <c r="G65" s="51">
        <v>304511.70910768938</v>
      </c>
      <c r="H65" s="52" t="s">
        <v>67</v>
      </c>
      <c r="I65" s="52" t="s">
        <v>67</v>
      </c>
    </row>
    <row r="66" spans="1:9" ht="11.25" x14ac:dyDescent="0.2">
      <c r="A66" s="58">
        <v>2000</v>
      </c>
      <c r="B66" s="49" t="s">
        <v>72</v>
      </c>
      <c r="C66" s="50">
        <v>70</v>
      </c>
      <c r="D66" s="50">
        <v>7849</v>
      </c>
      <c r="E66" s="50">
        <v>2585</v>
      </c>
      <c r="F66" s="51">
        <v>321891.98447717848</v>
      </c>
      <c r="G66" s="51">
        <v>1805974.7660090802</v>
      </c>
      <c r="H66" s="51">
        <v>72202.594295005198</v>
      </c>
      <c r="I66" s="52" t="s">
        <v>67</v>
      </c>
    </row>
    <row r="67" spans="1:9" ht="11.25" x14ac:dyDescent="0.2">
      <c r="A67" s="58">
        <v>2000</v>
      </c>
      <c r="B67" s="49" t="s">
        <v>73</v>
      </c>
      <c r="C67" s="50">
        <v>10</v>
      </c>
      <c r="D67" s="50">
        <v>2313</v>
      </c>
      <c r="E67" s="50">
        <v>1233</v>
      </c>
      <c r="F67" s="51">
        <v>91186.861843820778</v>
      </c>
      <c r="G67" s="51">
        <v>450929.63963476557</v>
      </c>
      <c r="H67" s="51">
        <v>166844.25538006882</v>
      </c>
      <c r="I67" s="52" t="s">
        <v>67</v>
      </c>
    </row>
    <row r="68" spans="1:9" ht="22.5" x14ac:dyDescent="0.2">
      <c r="A68" s="58">
        <v>2000</v>
      </c>
      <c r="B68" s="49" t="s">
        <v>78</v>
      </c>
      <c r="C68" s="50">
        <v>10</v>
      </c>
      <c r="D68" s="50">
        <v>731</v>
      </c>
      <c r="E68" s="50">
        <v>498</v>
      </c>
      <c r="F68" s="51">
        <v>22913.545655808532</v>
      </c>
      <c r="G68" s="51">
        <v>150880.6740815946</v>
      </c>
      <c r="H68" s="51">
        <v>9281.9928112361504</v>
      </c>
      <c r="I68" s="52" t="s">
        <v>67</v>
      </c>
    </row>
    <row r="69" spans="1:9" ht="22.5" x14ac:dyDescent="0.2">
      <c r="A69" s="58">
        <v>2000</v>
      </c>
      <c r="B69" s="49" t="s">
        <v>70</v>
      </c>
      <c r="C69" s="50">
        <v>28</v>
      </c>
      <c r="D69" s="50">
        <v>1910</v>
      </c>
      <c r="E69" s="50">
        <v>1749</v>
      </c>
      <c r="F69" s="51">
        <v>75258.074577033796</v>
      </c>
      <c r="G69" s="51">
        <v>318344.93393634824</v>
      </c>
      <c r="H69" s="51">
        <v>35544.500288879914</v>
      </c>
      <c r="I69" s="52" t="s">
        <v>67</v>
      </c>
    </row>
    <row r="70" spans="1:9" ht="11.25" x14ac:dyDescent="0.2">
      <c r="A70" s="58">
        <v>2000</v>
      </c>
      <c r="B70" s="49" t="s">
        <v>74</v>
      </c>
      <c r="C70" s="50">
        <v>51</v>
      </c>
      <c r="D70" s="50">
        <v>8660</v>
      </c>
      <c r="E70" s="50">
        <v>4383</v>
      </c>
      <c r="F70" s="51">
        <v>393833.81991277362</v>
      </c>
      <c r="G70" s="51">
        <v>2049325.6372600831</v>
      </c>
      <c r="H70" s="51">
        <v>892462.53508740535</v>
      </c>
      <c r="I70" s="52" t="s">
        <v>67</v>
      </c>
    </row>
    <row r="71" spans="1:9" ht="33.75" x14ac:dyDescent="0.2">
      <c r="A71" s="58">
        <v>2000</v>
      </c>
      <c r="B71" s="49" t="s">
        <v>79</v>
      </c>
      <c r="C71" s="50">
        <v>45</v>
      </c>
      <c r="D71" s="50">
        <v>12636</v>
      </c>
      <c r="E71" s="50">
        <v>3524</v>
      </c>
      <c r="F71" s="51">
        <v>716371.05474402173</v>
      </c>
      <c r="G71" s="51">
        <v>2162287.0732221031</v>
      </c>
      <c r="H71" s="51">
        <v>811245.86492691084</v>
      </c>
      <c r="I71" s="52" t="s">
        <v>67</v>
      </c>
    </row>
    <row r="72" spans="1:9" ht="11.25" x14ac:dyDescent="0.2">
      <c r="A72" s="58">
        <v>2000</v>
      </c>
      <c r="B72" s="49" t="s">
        <v>75</v>
      </c>
      <c r="C72" s="53">
        <v>14</v>
      </c>
      <c r="D72" s="54" t="s">
        <v>67</v>
      </c>
      <c r="E72" s="54" t="s">
        <v>67</v>
      </c>
      <c r="F72" s="54" t="s">
        <v>67</v>
      </c>
      <c r="G72" s="54" t="s">
        <v>67</v>
      </c>
      <c r="H72" s="54" t="s">
        <v>67</v>
      </c>
      <c r="I72" s="54" t="s">
        <v>67</v>
      </c>
    </row>
    <row r="73" spans="1:9" ht="33.75" x14ac:dyDescent="0.2">
      <c r="A73" s="58">
        <v>2000</v>
      </c>
      <c r="B73" s="49" t="s">
        <v>77</v>
      </c>
      <c r="C73" s="53">
        <v>10</v>
      </c>
      <c r="D73" s="54">
        <v>580</v>
      </c>
      <c r="E73" s="54">
        <v>685</v>
      </c>
      <c r="F73" s="54">
        <v>18219.37489454605</v>
      </c>
      <c r="G73" s="54">
        <v>69263.418609772736</v>
      </c>
      <c r="H73" s="54">
        <v>11468.276895231182</v>
      </c>
      <c r="I73" s="54" t="s">
        <v>67</v>
      </c>
    </row>
    <row r="74" spans="1:9" ht="11.25" x14ac:dyDescent="0.2">
      <c r="A74" s="59">
        <v>2000</v>
      </c>
      <c r="B74" s="55" t="s">
        <v>76</v>
      </c>
      <c r="C74" s="56">
        <f>C64-SUM(C65:C73)</f>
        <v>10</v>
      </c>
      <c r="D74" s="57" t="s">
        <v>67</v>
      </c>
      <c r="E74" s="57" t="s">
        <v>67</v>
      </c>
      <c r="F74" s="57" t="s">
        <v>67</v>
      </c>
      <c r="G74" s="57" t="s">
        <v>67</v>
      </c>
      <c r="H74" s="57" t="s">
        <v>67</v>
      </c>
      <c r="I74" s="57" t="s">
        <v>67</v>
      </c>
    </row>
    <row r="75" spans="1:9" ht="11.25" x14ac:dyDescent="0.2">
      <c r="A75" s="58">
        <v>2001</v>
      </c>
      <c r="B75" s="48" t="s">
        <v>65</v>
      </c>
      <c r="C75" s="50">
        <v>272</v>
      </c>
      <c r="D75" s="50">
        <v>85055</v>
      </c>
      <c r="E75" s="50">
        <v>54162</v>
      </c>
      <c r="F75" s="51">
        <v>4182593.6911319513</v>
      </c>
      <c r="G75" s="51">
        <v>16642217.881922252</v>
      </c>
      <c r="H75" s="51">
        <v>7987348.0823997995</v>
      </c>
      <c r="I75" s="52" t="s">
        <v>67</v>
      </c>
    </row>
    <row r="76" spans="1:9" ht="11.25" x14ac:dyDescent="0.2">
      <c r="A76" s="58">
        <v>2001</v>
      </c>
      <c r="B76" s="49" t="s">
        <v>71</v>
      </c>
      <c r="C76" s="50">
        <v>24</v>
      </c>
      <c r="D76" s="50">
        <v>2334</v>
      </c>
      <c r="E76" s="50">
        <v>1620</v>
      </c>
      <c r="F76" s="51">
        <v>61017.035679461718</v>
      </c>
      <c r="G76" s="51">
        <v>307809.47219339106</v>
      </c>
      <c r="H76" s="52" t="s">
        <v>66</v>
      </c>
      <c r="I76" s="52" t="s">
        <v>67</v>
      </c>
    </row>
    <row r="77" spans="1:9" ht="11.25" x14ac:dyDescent="0.2">
      <c r="A77" s="58">
        <v>2001</v>
      </c>
      <c r="B77" s="49" t="s">
        <v>72</v>
      </c>
      <c r="C77" s="50">
        <v>72</v>
      </c>
      <c r="D77" s="50">
        <v>7861</v>
      </c>
      <c r="E77" s="50">
        <v>2394</v>
      </c>
      <c r="F77" s="51">
        <v>333311.72179311118</v>
      </c>
      <c r="G77" s="51">
        <v>1771448.4387702409</v>
      </c>
      <c r="H77" s="51">
        <v>79806.527152155351</v>
      </c>
      <c r="I77" s="52" t="s">
        <v>67</v>
      </c>
    </row>
    <row r="78" spans="1:9" ht="11.25" x14ac:dyDescent="0.2">
      <c r="A78" s="58">
        <v>2001</v>
      </c>
      <c r="B78" s="49" t="s">
        <v>73</v>
      </c>
      <c r="C78" s="50">
        <v>9</v>
      </c>
      <c r="D78" s="50">
        <v>2326</v>
      </c>
      <c r="E78" s="50">
        <v>1264</v>
      </c>
      <c r="F78" s="51">
        <v>95721.425544840546</v>
      </c>
      <c r="G78" s="51">
        <v>442413.19542086992</v>
      </c>
      <c r="H78" s="51">
        <v>167348.90046680949</v>
      </c>
      <c r="I78" s="52" t="s">
        <v>67</v>
      </c>
    </row>
    <row r="79" spans="1:9" ht="22.5" x14ac:dyDescent="0.2">
      <c r="A79" s="58">
        <v>2001</v>
      </c>
      <c r="B79" s="49" t="s">
        <v>78</v>
      </c>
      <c r="C79" s="50">
        <v>9</v>
      </c>
      <c r="D79" s="50">
        <v>757</v>
      </c>
      <c r="E79" s="50">
        <v>554</v>
      </c>
      <c r="F79" s="51">
        <v>24408.447900021951</v>
      </c>
      <c r="G79" s="51">
        <v>164280.12659586978</v>
      </c>
      <c r="H79" s="51" t="s">
        <v>66</v>
      </c>
      <c r="I79" s="52" t="s">
        <v>67</v>
      </c>
    </row>
    <row r="80" spans="1:9" ht="22.5" x14ac:dyDescent="0.2">
      <c r="A80" s="58">
        <v>2001</v>
      </c>
      <c r="B80" s="49" t="s">
        <v>70</v>
      </c>
      <c r="C80" s="50">
        <v>26</v>
      </c>
      <c r="D80" s="50">
        <v>1937</v>
      </c>
      <c r="E80" s="50">
        <v>1740</v>
      </c>
      <c r="F80" s="51">
        <v>78616.316883037318</v>
      </c>
      <c r="G80" s="51">
        <v>220562.11429418714</v>
      </c>
      <c r="H80" s="51">
        <v>27143.463388944849</v>
      </c>
      <c r="I80" s="52" t="s">
        <v>67</v>
      </c>
    </row>
    <row r="81" spans="1:9" ht="11.25" x14ac:dyDescent="0.2">
      <c r="A81" s="58">
        <v>2001</v>
      </c>
      <c r="B81" s="49" t="s">
        <v>74</v>
      </c>
      <c r="C81" s="50">
        <v>52</v>
      </c>
      <c r="D81" s="50">
        <v>8835</v>
      </c>
      <c r="E81" s="50">
        <v>4256</v>
      </c>
      <c r="F81" s="51">
        <v>414902.77359444159</v>
      </c>
      <c r="G81" s="51">
        <v>2489254.6898247804</v>
      </c>
      <c r="H81" s="51">
        <v>1154196.9394067992</v>
      </c>
      <c r="I81" s="52" t="s">
        <v>67</v>
      </c>
    </row>
    <row r="82" spans="1:9" ht="33.75" x14ac:dyDescent="0.2">
      <c r="A82" s="58">
        <v>2001</v>
      </c>
      <c r="B82" s="49" t="s">
        <v>79</v>
      </c>
      <c r="C82" s="50">
        <v>45</v>
      </c>
      <c r="D82" s="50">
        <v>12565</v>
      </c>
      <c r="E82" s="50">
        <v>3336</v>
      </c>
      <c r="F82" s="51">
        <v>721187.13721966685</v>
      </c>
      <c r="G82" s="51">
        <v>2204118.9673949168</v>
      </c>
      <c r="H82" s="51">
        <v>711866.57327068306</v>
      </c>
      <c r="I82" s="52" t="s">
        <v>67</v>
      </c>
    </row>
    <row r="83" spans="1:9" ht="11.25" x14ac:dyDescent="0.2">
      <c r="A83" s="58">
        <v>2001</v>
      </c>
      <c r="B83" s="49" t="s">
        <v>75</v>
      </c>
      <c r="C83" s="50">
        <v>14</v>
      </c>
      <c r="D83" s="52" t="s">
        <v>66</v>
      </c>
      <c r="E83" s="52" t="s">
        <v>66</v>
      </c>
      <c r="F83" s="52" t="s">
        <v>66</v>
      </c>
      <c r="G83" s="52" t="s">
        <v>66</v>
      </c>
      <c r="H83" s="52" t="s">
        <v>66</v>
      </c>
      <c r="I83" s="52" t="s">
        <v>67</v>
      </c>
    </row>
    <row r="84" spans="1:9" ht="33.75" x14ac:dyDescent="0.2">
      <c r="A84" s="58">
        <v>2001</v>
      </c>
      <c r="B84" s="49" t="s">
        <v>77</v>
      </c>
      <c r="C84" s="53">
        <v>10</v>
      </c>
      <c r="D84" s="54">
        <v>579</v>
      </c>
      <c r="E84" s="54">
        <v>708</v>
      </c>
      <c r="F84" s="54">
        <v>18823.481363875373</v>
      </c>
      <c r="G84" s="54">
        <v>72518.572677584452</v>
      </c>
      <c r="H84" s="54">
        <v>10603.171032247179</v>
      </c>
      <c r="I84" s="54" t="s">
        <v>67</v>
      </c>
    </row>
    <row r="85" spans="1:9" ht="11.25" x14ac:dyDescent="0.2">
      <c r="A85" s="59">
        <v>2001</v>
      </c>
      <c r="B85" s="55" t="s">
        <v>76</v>
      </c>
      <c r="C85" s="56">
        <f>C75-SUM(C76:C84)</f>
        <v>11</v>
      </c>
      <c r="D85" s="57" t="s">
        <v>66</v>
      </c>
      <c r="E85" s="57" t="s">
        <v>66</v>
      </c>
      <c r="F85" s="57" t="s">
        <v>66</v>
      </c>
      <c r="G85" s="57" t="s">
        <v>66</v>
      </c>
      <c r="H85" s="57" t="s">
        <v>66</v>
      </c>
      <c r="I85" s="57" t="s">
        <v>67</v>
      </c>
    </row>
    <row r="86" spans="1:9" ht="11.25" x14ac:dyDescent="0.2">
      <c r="A86" s="60" t="s">
        <v>93</v>
      </c>
      <c r="B86" s="48" t="s">
        <v>65</v>
      </c>
      <c r="C86" s="50">
        <v>269</v>
      </c>
      <c r="D86" s="50">
        <v>84558</v>
      </c>
      <c r="E86" s="50">
        <v>49214</v>
      </c>
      <c r="F86" s="51">
        <v>4327251</v>
      </c>
      <c r="G86" s="51">
        <v>16117279</v>
      </c>
      <c r="H86" s="51">
        <v>7492928</v>
      </c>
      <c r="I86" s="52" t="s">
        <v>67</v>
      </c>
    </row>
    <row r="87" spans="1:9" ht="11.25" x14ac:dyDescent="0.2">
      <c r="A87" s="60" t="s">
        <v>93</v>
      </c>
      <c r="B87" s="49" t="s">
        <v>71</v>
      </c>
      <c r="C87" s="50">
        <v>25</v>
      </c>
      <c r="D87" s="50">
        <v>2335</v>
      </c>
      <c r="E87" s="50">
        <v>1612</v>
      </c>
      <c r="F87" s="51">
        <v>60605</v>
      </c>
      <c r="G87" s="51">
        <v>284638</v>
      </c>
      <c r="H87" s="52" t="s">
        <v>66</v>
      </c>
      <c r="I87" s="52" t="s">
        <v>67</v>
      </c>
    </row>
    <row r="88" spans="1:9" ht="11.25" x14ac:dyDescent="0.2">
      <c r="A88" s="60" t="s">
        <v>93</v>
      </c>
      <c r="B88" s="49" t="s">
        <v>72</v>
      </c>
      <c r="C88" s="50">
        <v>69</v>
      </c>
      <c r="D88" s="50">
        <v>7781</v>
      </c>
      <c r="E88" s="50">
        <v>2045</v>
      </c>
      <c r="F88" s="51">
        <v>325184</v>
      </c>
      <c r="G88" s="51">
        <v>1790812</v>
      </c>
      <c r="H88" s="51">
        <v>86795</v>
      </c>
      <c r="I88" s="52" t="s">
        <v>67</v>
      </c>
    </row>
    <row r="89" spans="1:9" ht="11.25" x14ac:dyDescent="0.2">
      <c r="A89" s="60" t="s">
        <v>93</v>
      </c>
      <c r="B89" s="49" t="s">
        <v>73</v>
      </c>
      <c r="C89" s="50">
        <v>10</v>
      </c>
      <c r="D89" s="50">
        <v>2341</v>
      </c>
      <c r="E89" s="50">
        <v>1268</v>
      </c>
      <c r="F89" s="51">
        <v>101846</v>
      </c>
      <c r="G89" s="51">
        <v>465689</v>
      </c>
      <c r="H89" s="51">
        <v>162386</v>
      </c>
      <c r="I89" s="52" t="s">
        <v>67</v>
      </c>
    </row>
    <row r="90" spans="1:9" ht="22.5" x14ac:dyDescent="0.2">
      <c r="A90" s="60" t="s">
        <v>93</v>
      </c>
      <c r="B90" s="49" t="s">
        <v>78</v>
      </c>
      <c r="C90" s="50">
        <v>10</v>
      </c>
      <c r="D90" s="50">
        <v>754</v>
      </c>
      <c r="E90" s="50">
        <v>588</v>
      </c>
      <c r="F90" s="51">
        <v>26762</v>
      </c>
      <c r="G90" s="51">
        <v>169153</v>
      </c>
      <c r="H90" s="51" t="s">
        <v>66</v>
      </c>
      <c r="I90" s="52" t="s">
        <v>67</v>
      </c>
    </row>
    <row r="91" spans="1:9" ht="22.5" x14ac:dyDescent="0.2">
      <c r="A91" s="60" t="s">
        <v>93</v>
      </c>
      <c r="B91" s="49" t="s">
        <v>70</v>
      </c>
      <c r="C91" s="50">
        <v>26</v>
      </c>
      <c r="D91" s="50">
        <v>1895</v>
      </c>
      <c r="E91" s="50">
        <v>1611</v>
      </c>
      <c r="F91" s="51">
        <v>80282</v>
      </c>
      <c r="G91" s="51">
        <v>252167</v>
      </c>
      <c r="H91" s="51">
        <v>39233</v>
      </c>
      <c r="I91" s="52" t="s">
        <v>67</v>
      </c>
    </row>
    <row r="92" spans="1:9" ht="11.25" x14ac:dyDescent="0.2">
      <c r="A92" s="60" t="s">
        <v>93</v>
      </c>
      <c r="B92" s="49" t="s">
        <v>74</v>
      </c>
      <c r="C92" s="50">
        <v>52</v>
      </c>
      <c r="D92" s="50">
        <v>8778</v>
      </c>
      <c r="E92" s="50">
        <v>3814</v>
      </c>
      <c r="F92" s="51">
        <v>416018</v>
      </c>
      <c r="G92" s="51">
        <v>2220688</v>
      </c>
      <c r="H92" s="51">
        <v>873131</v>
      </c>
      <c r="I92" s="52" t="s">
        <v>67</v>
      </c>
    </row>
    <row r="93" spans="1:9" ht="33.75" x14ac:dyDescent="0.2">
      <c r="A93" s="60" t="s">
        <v>93</v>
      </c>
      <c r="B93" s="49" t="s">
        <v>79</v>
      </c>
      <c r="C93" s="50">
        <v>43</v>
      </c>
      <c r="D93" s="50">
        <v>12061</v>
      </c>
      <c r="E93" s="50">
        <v>2959</v>
      </c>
      <c r="F93" s="51">
        <v>738865</v>
      </c>
      <c r="G93" s="51">
        <v>2226129</v>
      </c>
      <c r="H93" s="51">
        <v>712404</v>
      </c>
      <c r="I93" s="52" t="s">
        <v>67</v>
      </c>
    </row>
    <row r="94" spans="1:9" ht="11.25" x14ac:dyDescent="0.2">
      <c r="A94" s="60" t="s">
        <v>93</v>
      </c>
      <c r="B94" s="49" t="s">
        <v>75</v>
      </c>
      <c r="C94" s="50">
        <v>15</v>
      </c>
      <c r="D94" s="52" t="s">
        <v>66</v>
      </c>
      <c r="E94" s="52" t="s">
        <v>66</v>
      </c>
      <c r="F94" s="52" t="s">
        <v>66</v>
      </c>
      <c r="G94" s="52" t="s">
        <v>66</v>
      </c>
      <c r="H94" s="52" t="s">
        <v>66</v>
      </c>
      <c r="I94" s="52" t="s">
        <v>67</v>
      </c>
    </row>
    <row r="95" spans="1:9" ht="33.75" x14ac:dyDescent="0.2">
      <c r="A95" s="60" t="s">
        <v>93</v>
      </c>
      <c r="B95" s="49" t="s">
        <v>77</v>
      </c>
      <c r="C95" s="53">
        <v>8</v>
      </c>
      <c r="D95" s="54">
        <v>361</v>
      </c>
      <c r="E95" s="54">
        <v>382</v>
      </c>
      <c r="F95" s="54">
        <v>11387</v>
      </c>
      <c r="G95" s="54">
        <v>44826</v>
      </c>
      <c r="H95" s="54">
        <v>6056</v>
      </c>
      <c r="I95" s="54" t="s">
        <v>67</v>
      </c>
    </row>
    <row r="96" spans="1:9" ht="11.25" x14ac:dyDescent="0.2">
      <c r="A96" s="61" t="s">
        <v>93</v>
      </c>
      <c r="B96" s="55" t="s">
        <v>76</v>
      </c>
      <c r="C96" s="56">
        <f>C86-SUM(C87:C95)</f>
        <v>11</v>
      </c>
      <c r="D96" s="57" t="s">
        <v>66</v>
      </c>
      <c r="E96" s="57" t="s">
        <v>66</v>
      </c>
      <c r="F96" s="57" t="s">
        <v>66</v>
      </c>
      <c r="G96" s="57" t="s">
        <v>66</v>
      </c>
      <c r="H96" s="57" t="s">
        <v>66</v>
      </c>
      <c r="I96" s="57" t="s">
        <v>67</v>
      </c>
    </row>
    <row r="97" spans="2:2" ht="12.75" customHeight="1" x14ac:dyDescent="0.2">
      <c r="B97" s="31" t="s">
        <v>32</v>
      </c>
    </row>
    <row r="98" spans="2:2" ht="12.75" customHeight="1" x14ac:dyDescent="0.2">
      <c r="B98" s="33" t="s">
        <v>94</v>
      </c>
    </row>
  </sheetData>
  <autoFilter ref="A8:B8"/>
  <mergeCells count="10">
    <mergeCell ref="A6:A8"/>
    <mergeCell ref="F6:F7"/>
    <mergeCell ref="G6:H6"/>
    <mergeCell ref="I6:I7"/>
    <mergeCell ref="C8:D8"/>
    <mergeCell ref="F8:H8"/>
    <mergeCell ref="B6:B8"/>
    <mergeCell ref="C6:C7"/>
    <mergeCell ref="D6:D7"/>
    <mergeCell ref="E6:E7"/>
  </mergeCells>
  <phoneticPr fontId="4" type="noConversion"/>
  <pageMargins left="0.59055118110236227" right="0.59055118110236227" top="0.59055118110236227" bottom="0.59055118110236227" header="0.51181102362204722" footer="0.51181102362204722"/>
  <pageSetup paperSize="9" scale="50" orientation="portrait" horizont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47"/>
  <sheetViews>
    <sheetView workbookViewId="0">
      <selection activeCell="A43" sqref="A43"/>
    </sheetView>
  </sheetViews>
  <sheetFormatPr baseColWidth="10" defaultColWidth="9.83203125" defaultRowHeight="12.75" customHeight="1" x14ac:dyDescent="0.2"/>
  <cols>
    <col min="1" max="1" width="45.33203125" style="16" customWidth="1"/>
    <col min="2" max="2" width="8.83203125" style="16" customWidth="1"/>
    <col min="3" max="3" width="11.83203125" style="16" customWidth="1"/>
    <col min="4" max="4" width="9.33203125" style="16" customWidth="1"/>
    <col min="5" max="7" width="14.83203125" style="16" customWidth="1"/>
    <col min="8" max="8" width="10.5" style="16" customWidth="1"/>
    <col min="9" max="16384" width="9.83203125" style="16"/>
  </cols>
  <sheetData>
    <row r="1" spans="1:8" ht="12.75" customHeight="1" x14ac:dyDescent="0.2">
      <c r="A1" s="14" t="s">
        <v>36</v>
      </c>
      <c r="B1" s="15"/>
      <c r="C1" s="15"/>
      <c r="D1" s="15"/>
      <c r="E1" s="15"/>
      <c r="F1" s="15"/>
      <c r="G1" s="15"/>
      <c r="H1" s="15"/>
    </row>
    <row r="2" spans="1:8" ht="12.75" customHeight="1" x14ac:dyDescent="0.2">
      <c r="A2" s="14"/>
      <c r="B2" s="15"/>
      <c r="C2" s="15"/>
      <c r="D2" s="15"/>
      <c r="E2" s="15"/>
      <c r="F2" s="15"/>
      <c r="G2" s="15"/>
      <c r="H2" s="15"/>
    </row>
    <row r="3" spans="1:8" ht="12.75" customHeight="1" x14ac:dyDescent="0.2">
      <c r="A3" s="17" t="s">
        <v>11</v>
      </c>
      <c r="B3" s="15"/>
      <c r="C3" s="15"/>
      <c r="D3" s="15"/>
      <c r="E3" s="15"/>
      <c r="F3" s="15"/>
      <c r="G3" s="15"/>
      <c r="H3" s="15"/>
    </row>
    <row r="4" spans="1:8" ht="12.75" customHeight="1" x14ac:dyDescent="0.2">
      <c r="A4" s="17" t="s">
        <v>12</v>
      </c>
      <c r="B4" s="15"/>
      <c r="C4" s="15"/>
      <c r="D4" s="15"/>
      <c r="E4" s="15"/>
      <c r="F4" s="15"/>
      <c r="G4" s="15"/>
      <c r="H4" s="15"/>
    </row>
    <row r="5" spans="1:8" ht="12.7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2.75" customHeight="1" x14ac:dyDescent="0.2">
      <c r="A6" s="196" t="s">
        <v>64</v>
      </c>
      <c r="B6" s="206" t="s">
        <v>4</v>
      </c>
      <c r="C6" s="206" t="s">
        <v>5</v>
      </c>
      <c r="D6" s="206" t="s">
        <v>62</v>
      </c>
      <c r="E6" s="214" t="s">
        <v>61</v>
      </c>
      <c r="F6" s="215" t="s">
        <v>3</v>
      </c>
      <c r="G6" s="216"/>
      <c r="H6" s="217" t="s">
        <v>63</v>
      </c>
    </row>
    <row r="7" spans="1:8" ht="12.75" customHeight="1" x14ac:dyDescent="0.2">
      <c r="A7" s="197"/>
      <c r="B7" s="200"/>
      <c r="C7" s="200"/>
      <c r="D7" s="200"/>
      <c r="E7" s="200"/>
      <c r="F7" s="35" t="s">
        <v>7</v>
      </c>
      <c r="G7" s="36" t="s">
        <v>60</v>
      </c>
      <c r="H7" s="218"/>
    </row>
    <row r="8" spans="1:8" ht="12.75" customHeight="1" x14ac:dyDescent="0.2">
      <c r="A8" s="198"/>
      <c r="B8" s="201" t="s">
        <v>8</v>
      </c>
      <c r="C8" s="203"/>
      <c r="D8" s="21" t="s">
        <v>34</v>
      </c>
      <c r="E8" s="204" t="s">
        <v>33</v>
      </c>
      <c r="F8" s="205"/>
      <c r="G8" s="219"/>
      <c r="H8" s="37" t="s">
        <v>35</v>
      </c>
    </row>
    <row r="9" spans="1:8" ht="12.75" customHeight="1" x14ac:dyDescent="0.2">
      <c r="A9" s="22"/>
      <c r="B9" s="23"/>
      <c r="C9" s="23"/>
      <c r="D9" s="23"/>
      <c r="E9" s="23"/>
      <c r="F9" s="23"/>
      <c r="G9" s="23"/>
      <c r="H9" s="23"/>
    </row>
    <row r="10" spans="1:8" ht="12.75" customHeight="1" x14ac:dyDescent="0.2">
      <c r="A10" s="38" t="s">
        <v>13</v>
      </c>
      <c r="B10" s="15"/>
      <c r="C10" s="15"/>
      <c r="D10" s="15"/>
      <c r="E10" s="15"/>
      <c r="F10" s="15"/>
      <c r="G10" s="15"/>
      <c r="H10" s="15"/>
    </row>
    <row r="12" spans="1:8" ht="12.75" customHeight="1" x14ac:dyDescent="0.2">
      <c r="A12" s="25" t="s">
        <v>14</v>
      </c>
      <c r="B12" s="26">
        <v>25</v>
      </c>
      <c r="C12" s="26">
        <v>3407</v>
      </c>
      <c r="D12" s="26">
        <v>2252</v>
      </c>
      <c r="E12" s="24">
        <f>(70533+159748)/1.95583</f>
        <v>117740.80569374638</v>
      </c>
      <c r="F12" s="24">
        <v>555253.2684333506</v>
      </c>
      <c r="G12" s="39" t="s">
        <v>67</v>
      </c>
      <c r="H12" s="26">
        <v>16489</v>
      </c>
    </row>
    <row r="13" spans="1:8" ht="12.75" customHeight="1" x14ac:dyDescent="0.2">
      <c r="A13" s="25" t="s">
        <v>15</v>
      </c>
      <c r="E13" s="40"/>
      <c r="F13" s="40"/>
    </row>
    <row r="14" spans="1:8" ht="12.75" customHeight="1" x14ac:dyDescent="0.2">
      <c r="A14" s="25" t="s">
        <v>16</v>
      </c>
      <c r="B14" s="26">
        <v>8</v>
      </c>
      <c r="C14" s="26">
        <v>376</v>
      </c>
      <c r="D14" s="26">
        <v>331</v>
      </c>
      <c r="E14" s="24">
        <f>(11617+13862)/1.95583</f>
        <v>13027.205840998451</v>
      </c>
      <c r="F14" s="24">
        <v>59717.869139955925</v>
      </c>
      <c r="G14" s="39" t="s">
        <v>67</v>
      </c>
      <c r="H14" s="26">
        <v>325</v>
      </c>
    </row>
    <row r="15" spans="1:8" ht="12.75" customHeight="1" x14ac:dyDescent="0.2">
      <c r="A15" s="25" t="s">
        <v>9</v>
      </c>
      <c r="B15" s="26">
        <v>11</v>
      </c>
      <c r="C15" s="26">
        <v>2873</v>
      </c>
      <c r="D15" s="26">
        <v>1753</v>
      </c>
      <c r="E15" s="24">
        <f>(54405+141951)/1.95583</f>
        <v>100395.22862416468</v>
      </c>
      <c r="F15" s="24">
        <v>475205.41151327058</v>
      </c>
      <c r="G15" s="24">
        <v>106116.58477475036</v>
      </c>
      <c r="H15" s="26">
        <v>15923</v>
      </c>
    </row>
    <row r="16" spans="1:8" ht="12.75" customHeight="1" x14ac:dyDescent="0.2">
      <c r="G16" s="26"/>
    </row>
    <row r="17" spans="1:8" ht="12.75" customHeight="1" x14ac:dyDescent="0.2">
      <c r="A17" s="38" t="s">
        <v>17</v>
      </c>
      <c r="B17" s="15"/>
      <c r="C17" s="15"/>
      <c r="D17" s="15"/>
      <c r="E17" s="15"/>
      <c r="F17" s="15"/>
      <c r="G17" s="41"/>
      <c r="H17" s="15"/>
    </row>
    <row r="18" spans="1:8" ht="12.75" customHeight="1" x14ac:dyDescent="0.2">
      <c r="G18" s="26"/>
    </row>
    <row r="19" spans="1:8" ht="12.75" customHeight="1" x14ac:dyDescent="0.2">
      <c r="A19" s="25" t="s">
        <v>14</v>
      </c>
      <c r="B19" s="26">
        <v>163</v>
      </c>
      <c r="C19" s="26">
        <v>78582</v>
      </c>
      <c r="D19" s="26">
        <v>56245</v>
      </c>
      <c r="E19" s="24">
        <f>(2257429+4208953)/1.95583</f>
        <v>3306208.6173133659</v>
      </c>
      <c r="F19" s="24">
        <v>11693580.730431581</v>
      </c>
      <c r="G19" s="24">
        <v>3916874.1659551188</v>
      </c>
      <c r="H19" s="26">
        <v>163067</v>
      </c>
    </row>
    <row r="20" spans="1:8" ht="12.75" customHeight="1" x14ac:dyDescent="0.2">
      <c r="A20" s="25" t="s">
        <v>15</v>
      </c>
      <c r="E20" s="40"/>
      <c r="F20" s="40"/>
      <c r="G20" s="42"/>
    </row>
    <row r="21" spans="1:8" ht="12.75" customHeight="1" x14ac:dyDescent="0.2">
      <c r="A21" s="25" t="s">
        <v>18</v>
      </c>
      <c r="B21" s="26">
        <v>12</v>
      </c>
      <c r="C21" s="26">
        <v>628</v>
      </c>
      <c r="D21" s="26">
        <v>818</v>
      </c>
      <c r="E21" s="24">
        <f>(24789+10168)/1.95583</f>
        <v>17873.230290976211</v>
      </c>
      <c r="F21" s="24">
        <v>51754.498090324822</v>
      </c>
      <c r="G21" s="24">
        <v>1731.2343097303958</v>
      </c>
      <c r="H21" s="26">
        <v>5749</v>
      </c>
    </row>
    <row r="22" spans="1:8" ht="12.75" customHeight="1" x14ac:dyDescent="0.2">
      <c r="A22" s="25" t="s">
        <v>10</v>
      </c>
      <c r="B22" s="26">
        <v>41</v>
      </c>
      <c r="C22" s="26">
        <v>10870</v>
      </c>
      <c r="D22" s="26">
        <v>7550</v>
      </c>
      <c r="E22" s="24">
        <f>(321681+505498)/1.95583</f>
        <v>422929.90699600684</v>
      </c>
      <c r="F22" s="24">
        <v>1453676.9555636225</v>
      </c>
      <c r="G22" s="24">
        <v>616276.97703788162</v>
      </c>
      <c r="H22" s="26">
        <v>16340</v>
      </c>
    </row>
    <row r="23" spans="1:8" ht="12.75" customHeight="1" x14ac:dyDescent="0.2">
      <c r="A23" s="25" t="s">
        <v>19</v>
      </c>
      <c r="B23" s="26">
        <v>28</v>
      </c>
      <c r="C23" s="26">
        <v>38629</v>
      </c>
      <c r="D23" s="26">
        <v>30540</v>
      </c>
      <c r="E23" s="43" t="s">
        <v>67</v>
      </c>
      <c r="F23" s="24">
        <v>2399319.4705061279</v>
      </c>
      <c r="G23" s="24">
        <v>981028.00345633319</v>
      </c>
      <c r="H23" s="26">
        <v>101429</v>
      </c>
    </row>
    <row r="24" spans="1:8" ht="12.75" customHeight="1" x14ac:dyDescent="0.2">
      <c r="A24" s="25" t="s">
        <v>20</v>
      </c>
      <c r="B24" s="26">
        <v>31</v>
      </c>
      <c r="C24" s="26">
        <v>23179</v>
      </c>
      <c r="D24" s="26">
        <v>13269</v>
      </c>
      <c r="E24" s="24">
        <f>(472423+1556572)/1.95583</f>
        <v>1037408.6704877213</v>
      </c>
      <c r="F24" s="24">
        <v>7274827.5668130666</v>
      </c>
      <c r="G24" s="39" t="s">
        <v>67</v>
      </c>
      <c r="H24" s="26">
        <v>31553</v>
      </c>
    </row>
    <row r="25" spans="1:8" ht="12.75" customHeight="1" x14ac:dyDescent="0.2">
      <c r="A25" s="25" t="s">
        <v>21</v>
      </c>
      <c r="B25" s="26">
        <v>26</v>
      </c>
      <c r="C25" s="26">
        <v>2794</v>
      </c>
      <c r="D25" s="26">
        <v>1810</v>
      </c>
      <c r="E25" s="24">
        <f>(62732+132858)/1.95583</f>
        <v>100003.57904316837</v>
      </c>
      <c r="F25" s="24">
        <v>215351.53873291647</v>
      </c>
      <c r="G25" s="24">
        <v>74276.905457018249</v>
      </c>
      <c r="H25" s="26">
        <v>4648</v>
      </c>
    </row>
    <row r="26" spans="1:8" ht="12.75" customHeight="1" x14ac:dyDescent="0.2">
      <c r="A26" s="25" t="s">
        <v>22</v>
      </c>
      <c r="B26" s="26">
        <v>12</v>
      </c>
      <c r="C26" s="26">
        <v>629</v>
      </c>
      <c r="D26" s="26">
        <v>682</v>
      </c>
      <c r="E26" s="24">
        <f>(20500+16517)/1.95583</f>
        <v>18926.49156624042</v>
      </c>
      <c r="F26" s="24">
        <v>49380.569885930781</v>
      </c>
      <c r="G26" s="24">
        <v>9547.3532975769886</v>
      </c>
      <c r="H26" s="26">
        <v>1682</v>
      </c>
    </row>
    <row r="27" spans="1:8" ht="12.75" customHeight="1" x14ac:dyDescent="0.2">
      <c r="G27" s="26"/>
    </row>
    <row r="28" spans="1:8" ht="12.75" customHeight="1" x14ac:dyDescent="0.2">
      <c r="A28" s="38" t="s">
        <v>23</v>
      </c>
      <c r="B28" s="15"/>
      <c r="C28" s="15"/>
      <c r="D28" s="15"/>
      <c r="E28" s="15"/>
      <c r="F28" s="15"/>
      <c r="G28" s="41"/>
      <c r="H28" s="15"/>
    </row>
    <row r="29" spans="1:8" ht="12.75" customHeight="1" x14ac:dyDescent="0.2">
      <c r="G29" s="26"/>
    </row>
    <row r="30" spans="1:8" ht="12.75" customHeight="1" x14ac:dyDescent="0.2">
      <c r="A30" s="25" t="s">
        <v>14</v>
      </c>
      <c r="B30" s="26">
        <v>72</v>
      </c>
      <c r="C30" s="26">
        <v>5787</v>
      </c>
      <c r="D30" s="26">
        <v>5329</v>
      </c>
      <c r="E30" s="24">
        <f>(171029+173801)/1.95583</f>
        <v>176308.77939289203</v>
      </c>
      <c r="F30" s="24">
        <v>712367.12802237412</v>
      </c>
      <c r="G30" s="39" t="s">
        <v>67</v>
      </c>
      <c r="H30" s="26">
        <v>16639</v>
      </c>
    </row>
    <row r="31" spans="1:8" ht="12.75" customHeight="1" x14ac:dyDescent="0.2">
      <c r="A31" s="25" t="s">
        <v>15</v>
      </c>
      <c r="E31" s="40"/>
      <c r="F31" s="40"/>
      <c r="G31" s="26"/>
    </row>
    <row r="32" spans="1:8" ht="12.75" customHeight="1" x14ac:dyDescent="0.2">
      <c r="A32" s="25" t="s">
        <v>24</v>
      </c>
      <c r="B32" s="26">
        <v>6</v>
      </c>
      <c r="C32" s="26">
        <v>725</v>
      </c>
      <c r="D32" s="26">
        <v>681</v>
      </c>
      <c r="E32" s="24">
        <f>(15929+18644)/1.95583</f>
        <v>17676.894208596863</v>
      </c>
      <c r="F32" s="24">
        <v>49804.942147323643</v>
      </c>
      <c r="G32" s="24">
        <v>4705.4191826487986</v>
      </c>
      <c r="H32" s="26">
        <v>877</v>
      </c>
    </row>
    <row r="33" spans="1:8" ht="12.75" customHeight="1" x14ac:dyDescent="0.2">
      <c r="A33" s="25" t="s">
        <v>25</v>
      </c>
      <c r="B33" s="26">
        <v>4</v>
      </c>
      <c r="C33" s="26">
        <v>270</v>
      </c>
      <c r="D33" s="26">
        <v>288</v>
      </c>
      <c r="E33" s="24">
        <f>(9542+4929)/1.95583</f>
        <v>7398.904812790478</v>
      </c>
      <c r="F33" s="24">
        <v>17102.202134132312</v>
      </c>
      <c r="G33" s="39" t="s">
        <v>67</v>
      </c>
      <c r="H33" s="26">
        <v>737</v>
      </c>
    </row>
    <row r="34" spans="1:8" ht="12.75" customHeight="1" x14ac:dyDescent="0.2">
      <c r="A34" s="25" t="s">
        <v>26</v>
      </c>
      <c r="B34" s="26">
        <v>8</v>
      </c>
      <c r="C34" s="26">
        <v>1248</v>
      </c>
      <c r="D34" s="26">
        <v>1135</v>
      </c>
      <c r="E34" s="24">
        <f>(30133+38641)/1.95583</f>
        <v>35163.587837388732</v>
      </c>
      <c r="F34" s="24">
        <v>94962.241094573663</v>
      </c>
      <c r="G34" s="24">
        <v>20486.95438765128</v>
      </c>
      <c r="H34" s="26">
        <v>2160</v>
      </c>
    </row>
    <row r="35" spans="1:8" ht="12.75" customHeight="1" x14ac:dyDescent="0.2">
      <c r="A35" s="25" t="s">
        <v>27</v>
      </c>
      <c r="B35" s="26">
        <v>44</v>
      </c>
      <c r="C35" s="26">
        <v>2371</v>
      </c>
      <c r="D35" s="26">
        <v>2419</v>
      </c>
      <c r="E35" s="24">
        <f>(94494+71988)/1.95583</f>
        <v>85120.894965308849</v>
      </c>
      <c r="F35" s="24">
        <v>281753.52663575055</v>
      </c>
      <c r="G35" s="24">
        <v>4797.4517212641185</v>
      </c>
      <c r="H35" s="26">
        <v>8154</v>
      </c>
    </row>
    <row r="36" spans="1:8" ht="12.75" customHeight="1" x14ac:dyDescent="0.2">
      <c r="A36" s="25" t="s">
        <v>28</v>
      </c>
      <c r="B36" s="26">
        <v>4</v>
      </c>
      <c r="C36" s="26">
        <v>321</v>
      </c>
      <c r="D36" s="26">
        <v>291</v>
      </c>
      <c r="E36" s="39" t="s">
        <v>67</v>
      </c>
      <c r="F36" s="39" t="s">
        <v>67</v>
      </c>
      <c r="G36" s="39" t="s">
        <v>67</v>
      </c>
      <c r="H36" s="26">
        <v>402</v>
      </c>
    </row>
    <row r="37" spans="1:8" ht="12.75" customHeight="1" x14ac:dyDescent="0.2">
      <c r="G37" s="26"/>
    </row>
    <row r="38" spans="1:8" ht="12.75" customHeight="1" x14ac:dyDescent="0.2">
      <c r="A38" s="38" t="s">
        <v>29</v>
      </c>
      <c r="B38" s="15"/>
      <c r="C38" s="15"/>
      <c r="D38" s="15"/>
      <c r="E38" s="15"/>
      <c r="F38" s="15"/>
      <c r="G38" s="41"/>
      <c r="H38" s="15"/>
    </row>
    <row r="39" spans="1:8" ht="12.75" customHeight="1" x14ac:dyDescent="0.2">
      <c r="G39" s="26"/>
    </row>
    <row r="40" spans="1:8" ht="12.75" customHeight="1" x14ac:dyDescent="0.2">
      <c r="A40" s="25" t="s">
        <v>30</v>
      </c>
      <c r="B40" s="26">
        <v>25</v>
      </c>
      <c r="C40" s="26">
        <v>3176</v>
      </c>
      <c r="D40" s="26">
        <v>2722</v>
      </c>
      <c r="E40" s="24">
        <f>(70570+129696)/1.95583</f>
        <v>102394.3798796419</v>
      </c>
      <c r="F40" s="24">
        <v>934534.69882351742</v>
      </c>
      <c r="G40" s="39" t="s">
        <v>67</v>
      </c>
      <c r="H40" s="26">
        <v>21280</v>
      </c>
    </row>
    <row r="41" spans="1:8" ht="12.75" customHeight="1" x14ac:dyDescent="0.2">
      <c r="B41" s="44"/>
      <c r="E41" s="40"/>
      <c r="F41" s="40"/>
      <c r="G41" s="26"/>
    </row>
    <row r="42" spans="1:8" ht="12.75" customHeight="1" x14ac:dyDescent="0.2">
      <c r="A42" s="45" t="s">
        <v>31</v>
      </c>
      <c r="B42" s="26">
        <f>B40+B30+B19+B12</f>
        <v>285</v>
      </c>
      <c r="C42" s="26">
        <f>C40+C30+C19+C12</f>
        <v>90952</v>
      </c>
      <c r="D42" s="26">
        <f>D40+D30+D19+D12</f>
        <v>66548</v>
      </c>
      <c r="E42" s="27">
        <f>E40+E30+E19+E12</f>
        <v>3702652.5822796463</v>
      </c>
      <c r="F42" s="27">
        <f>F40+F30+F19+F12</f>
        <v>13895735.825710824</v>
      </c>
      <c r="G42" s="24">
        <v>4189542.5471538939</v>
      </c>
      <c r="H42" s="26">
        <f>H40+H30+H19+H12</f>
        <v>217475</v>
      </c>
    </row>
    <row r="43" spans="1:8" ht="12.75" customHeight="1" x14ac:dyDescent="0.2">
      <c r="A43" s="34"/>
    </row>
    <row r="44" spans="1:8" ht="12.75" customHeight="1" x14ac:dyDescent="0.2">
      <c r="A44" s="46"/>
    </row>
    <row r="46" spans="1:8" ht="12.75" customHeight="1" x14ac:dyDescent="0.2">
      <c r="A46" s="47"/>
    </row>
    <row r="47" spans="1:8" ht="12.75" customHeight="1" x14ac:dyDescent="0.2">
      <c r="A47" s="47"/>
    </row>
  </sheetData>
  <mergeCells count="9">
    <mergeCell ref="H6:H7"/>
    <mergeCell ref="B8:C8"/>
    <mergeCell ref="E8:G8"/>
    <mergeCell ref="A6:A8"/>
    <mergeCell ref="B6:B7"/>
    <mergeCell ref="C6:C7"/>
    <mergeCell ref="D6:D7"/>
    <mergeCell ref="E6:E7"/>
    <mergeCell ref="F6:G6"/>
  </mergeCells>
  <phoneticPr fontId="4" type="noConversion"/>
  <pageMargins left="0.59055118110236227" right="0.59055118110236227" top="0.59055118110236227" bottom="0.59055118110236227" header="0.51181102362204722" footer="0.51181102362204722"/>
  <pageSetup paperSize="9" scale="87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Info</vt:lpstr>
      <vt:lpstr>aktuell</vt:lpstr>
      <vt:lpstr>seit 2009</vt:lpstr>
      <vt:lpstr>2003 - 2008</vt:lpstr>
      <vt:lpstr>1995 - 2002</vt:lpstr>
      <vt:lpstr>1994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Verarbeitendes Gewerbe in Stuttgart seit 1994 nach ausgewählten Wirtschaftsbereichen und Strukturmerkmalen</dc:title>
  <dc:subject>TABELLE</dc:subject>
  <dc:creator>U12A032</dc:creator>
  <dc:description/>
  <cp:lastModifiedBy>Primke Janosh</cp:lastModifiedBy>
  <cp:lastPrinted>2017-11-29T13:26:41Z</cp:lastPrinted>
  <dcterms:created xsi:type="dcterms:W3CDTF">2020-04-28T06:36:43Z</dcterms:created>
  <dcterms:modified xsi:type="dcterms:W3CDTF">2023-09-04T14:06:14Z</dcterms:modified>
</cp:coreProperties>
</file>