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tabRatio="727" activeTab="1"/>
  </bookViews>
  <sheets>
    <sheet name="Info" sheetId="1" r:id="rId1"/>
    <sheet name="seit 1980" sheetId="6" r:id="rId2"/>
  </sheets>
  <externalReferences>
    <externalReference r:id="rId3"/>
  </externalReferences>
  <definedNames>
    <definedName name="_Fill" localSheetId="0" hidden="1">'[1]seit 1990'!#REF!</definedName>
    <definedName name="_Order1" hidden="1">0</definedName>
    <definedName name="AusblendenZeilen">'seit 1980'!$10:$13,'seit 1980'!$15:$18,'seit 1980'!$20:$23,'seit 1980'!$25:$28,'seit 1980'!$30:$33</definedName>
    <definedName name="Farbe">'seit 1980'!$A$3:$F$3,'seit 1980'!$A$5:$F$7,'seit 1980'!$A$8:$A$43</definedName>
    <definedName name="Jahrbuch">'seit 1980'!$A$5:$F$55</definedName>
  </definedNames>
  <calcPr calcId="162913"/>
</workbook>
</file>

<file path=xl/calcChain.xml><?xml version="1.0" encoding="utf-8"?>
<calcChain xmlns="http://schemas.openxmlformats.org/spreadsheetml/2006/main">
  <c r="F47" i="6" l="1"/>
  <c r="E47" i="6"/>
  <c r="D47" i="6"/>
  <c r="F46" i="6"/>
  <c r="E46" i="6"/>
  <c r="D46" i="6"/>
  <c r="C46" i="6"/>
  <c r="B46" i="6" s="1"/>
  <c r="F45" i="6"/>
  <c r="E45" i="6"/>
  <c r="D45" i="6"/>
  <c r="C45" i="6"/>
  <c r="F44" i="6"/>
  <c r="E44" i="6"/>
  <c r="D44" i="6"/>
  <c r="C44" i="6"/>
  <c r="B44" i="6" s="1"/>
  <c r="F43" i="6"/>
  <c r="E43" i="6"/>
  <c r="D43" i="6"/>
  <c r="C43" i="6"/>
  <c r="F42" i="6"/>
  <c r="F41" i="6"/>
  <c r="E42" i="6"/>
  <c r="D42" i="6"/>
  <c r="C42" i="6"/>
  <c r="B42" i="6" s="1"/>
  <c r="E41" i="6"/>
  <c r="D41" i="6"/>
  <c r="C41" i="6"/>
  <c r="B41" i="6"/>
  <c r="B40" i="6"/>
  <c r="B39" i="6"/>
  <c r="B38" i="6"/>
  <c r="B37" i="6"/>
  <c r="B35" i="6"/>
  <c r="B34" i="6"/>
  <c r="B36" i="6"/>
  <c r="B43" i="6"/>
  <c r="B45" i="6"/>
  <c r="B47" i="6"/>
</calcChain>
</file>

<file path=xl/sharedStrings.xml><?xml version="1.0" encoding="utf-8"?>
<sst xmlns="http://schemas.openxmlformats.org/spreadsheetml/2006/main" count="30" uniqueCount="30">
  <si>
    <t>Geschiedene Ehen in Stuttgart seit 1980 nach Staatsangehörigkeit</t>
  </si>
  <si>
    <t>Jahr</t>
  </si>
  <si>
    <t>Erläuterungen:</t>
  </si>
  <si>
    <t xml:space="preserve">Nachgewiesen werden Ehescheidungen vor den Gerichten in Stuttgart, </t>
  </si>
  <si>
    <t xml:space="preserve">unabhängig davon, in welcher Gemeinde die Personen gemeldet sind. Ein Bezug </t>
  </si>
  <si>
    <t>zur Gemeinde ist deshalb nicht herzustellen.</t>
  </si>
  <si>
    <t>Periodizität:</t>
  </si>
  <si>
    <t xml:space="preserve">zur Verfügung. </t>
  </si>
  <si>
    <t>Rechtsgrundlage:</t>
  </si>
  <si>
    <t xml:space="preserve">Gesetz über die Statistik der Bevölkerungsbewegung und die Fortschreibung des </t>
  </si>
  <si>
    <t>Gliederungstiefe:</t>
  </si>
  <si>
    <t>Erläuterungsblatt zu Tabelle Nr. 131</t>
  </si>
  <si>
    <t xml:space="preserve"> Quelle: </t>
  </si>
  <si>
    <t>Statistisches Landesamt Baden-Württemberg</t>
  </si>
  <si>
    <t>Die räumliche Gliederung umfasst die Gemeinde.</t>
  </si>
  <si>
    <t>Ehescheidungen von Stuttgarter Gerichten</t>
  </si>
  <si>
    <t xml:space="preserve">                            </t>
  </si>
  <si>
    <t>davon mit Staatsangehörigkeit des Mannes/Staatsangehörigkeit der Frau</t>
  </si>
  <si>
    <t>insgesamt</t>
  </si>
  <si>
    <t>Quelle: Statistisches Landesamt Baden-Württemberg</t>
  </si>
  <si>
    <t>Tabelle Nr. 131 -  Jahrbuchtabelle</t>
  </si>
  <si>
    <t xml:space="preserve">Die Statistik wird jährlich zum 31.12. erstellt und steht ab 31.08. des Folgejahres </t>
  </si>
  <si>
    <t xml:space="preserve">2.7.2 Geschiedene Ehen in Stuttgart seit 1980 nach Staatsangehörigkeit </t>
  </si>
  <si>
    <t>Bevölkerungsstandes vom 20. April 2013.</t>
  </si>
  <si>
    <t>beide Deutsche</t>
  </si>
  <si>
    <t>Deutsche*r mit männlichem ausländischen Partner</t>
  </si>
  <si>
    <t>Deutsche*r mit weiblicher ausländischer Partnerin</t>
  </si>
  <si>
    <t>beide Ausländer*innen</t>
  </si>
  <si>
    <r>
      <t xml:space="preserve">2019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</si>
  <si>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2019 inklusive gleichgeschlechtliche Ehen.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</si>
</sst>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.0__;\-\ #\ ###\ ##0.0__;\-__"/>
    <numFmt numFmtId="165" formatCode="#\ ##0.00_);\(#\ ##0.00\)"/>
    <numFmt numFmtId="166" formatCode="#\ ###\ ##0__;\-\ #\ ###\ ##0__;\-__"/>
    <numFmt numFmtId="167" formatCode="#\ ##0__;"/>
    <numFmt numFmtId="168" formatCode="#\ ##0________________;"/>
  </numFmts>
  <fonts count="13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11">
    <xf numFmtId="166" fontId="0" fillId="0" borderId="0" applyFill="0" applyBorder="0" applyAlignment="0" applyProtection="0">
      <alignment vertical="center"/>
    </xf>
    <xf numFmtId="164" fontId="4" fillId="0" borderId="0"/>
    <xf numFmtId="165" fontId="4" fillId="0" borderId="0"/>
    <xf numFmtId="166" fontId="4" fillId="0" borderId="0"/>
    <xf numFmtId="0" fontId="10" fillId="0" borderId="0"/>
    <xf numFmtId="0" fontId="5" fillId="0" borderId="0" applyFill="0" applyBorder="0" applyAlignment="0" applyProtection="0">
      <alignment vertical="center"/>
    </xf>
    <xf numFmtId="0" fontId="6" fillId="0" borderId="0"/>
    <xf numFmtId="0" fontId="11" fillId="0" borderId="0"/>
    <xf numFmtId="0" fontId="2" fillId="0" borderId="0"/>
    <xf numFmtId="0" fontId="1" fillId="0" borderId="0"/>
    <xf numFmtId="0" fontId="1" fillId="0" borderId="0"/>
  </cellStyleXfs>
  <cellXfs count="46">
    <xf numFmtId="166" fontId="0" fillId="0" borderId="0" xfId="0" applyAlignment="1"/>
    <xf numFmtId="166" fontId="7" fillId="0" borderId="0" xfId="0" applyFont="1" applyAlignment="1">
      <alignment horizontal="centerContinuous"/>
    </xf>
    <xf numFmtId="166" fontId="7" fillId="0" borderId="0" xfId="0" applyFont="1" applyBorder="1" applyAlignment="1"/>
    <xf numFmtId="166" fontId="7" fillId="0" borderId="0" xfId="0" applyFont="1" applyBorder="1" applyAlignment="1">
      <alignment horizontal="center"/>
    </xf>
    <xf numFmtId="166" fontId="7" fillId="0" borderId="1" xfId="0" applyFont="1" applyBorder="1" applyAlignment="1"/>
    <xf numFmtId="166" fontId="7" fillId="0" borderId="2" xfId="0" applyFont="1" applyBorder="1" applyAlignment="1"/>
    <xf numFmtId="166" fontId="7" fillId="0" borderId="3" xfId="0" applyFont="1" applyBorder="1" applyAlignment="1"/>
    <xf numFmtId="166" fontId="7" fillId="0" borderId="4" xfId="0" applyFont="1" applyBorder="1" applyAlignment="1">
      <alignment horizontal="center"/>
    </xf>
    <xf numFmtId="166" fontId="7" fillId="0" borderId="5" xfId="0" applyFont="1" applyBorder="1" applyAlignment="1"/>
    <xf numFmtId="166" fontId="7" fillId="0" borderId="6" xfId="0" applyFont="1" applyBorder="1" applyAlignment="1">
      <alignment horizontal="center"/>
    </xf>
    <xf numFmtId="166" fontId="7" fillId="0" borderId="2" xfId="0" applyFont="1" applyBorder="1" applyAlignment="1">
      <alignment horizontal="center"/>
    </xf>
    <xf numFmtId="166" fontId="8" fillId="0" borderId="4" xfId="0" applyFont="1" applyBorder="1" applyAlignment="1" applyProtection="1">
      <alignment horizontal="center"/>
    </xf>
    <xf numFmtId="166" fontId="7" fillId="0" borderId="6" xfId="0" applyFont="1" applyBorder="1" applyAlignment="1"/>
    <xf numFmtId="166" fontId="8" fillId="0" borderId="4" xfId="0" applyFont="1" applyBorder="1" applyAlignment="1"/>
    <xf numFmtId="166" fontId="7" fillId="0" borderId="4" xfId="0" applyFont="1" applyBorder="1" applyAlignment="1"/>
    <xf numFmtId="166" fontId="7" fillId="0" borderId="4" xfId="0" quotePrefix="1" applyFont="1" applyBorder="1" applyAlignment="1"/>
    <xf numFmtId="166" fontId="0" fillId="0" borderId="0" xfId="0" applyFont="1" applyAlignment="1">
      <alignment horizontal="centerContinuous"/>
    </xf>
    <xf numFmtId="166" fontId="0" fillId="0" borderId="0" xfId="0" applyFont="1" applyAlignment="1"/>
    <xf numFmtId="166" fontId="0" fillId="0" borderId="0" xfId="0" applyFont="1" applyAlignment="1" applyProtection="1">
      <alignment horizontal="centerContinuous"/>
    </xf>
    <xf numFmtId="0" fontId="7" fillId="2" borderId="0" xfId="5" applyFont="1" applyFill="1" applyBorder="1" applyAlignment="1" applyProtection="1">
      <alignment horizontal="left" vertical="center"/>
    </xf>
    <xf numFmtId="0" fontId="0" fillId="2" borderId="0" xfId="5" applyFont="1" applyFill="1" applyBorder="1" applyAlignment="1" applyProtection="1">
      <alignment horizontal="center" vertical="center"/>
    </xf>
    <xf numFmtId="0" fontId="0" fillId="3" borderId="0" xfId="5" applyFont="1" applyFill="1" applyBorder="1" applyAlignment="1" applyProtection="1">
      <alignment horizontal="center" vertical="center"/>
    </xf>
    <xf numFmtId="0" fontId="0" fillId="2" borderId="9" xfId="5" applyFont="1" applyFill="1" applyBorder="1" applyAlignment="1" applyProtection="1">
      <alignment vertical="center"/>
    </xf>
    <xf numFmtId="167" fontId="0" fillId="0" borderId="0" xfId="5" applyNumberFormat="1" applyFont="1" applyFill="1" applyBorder="1" applyAlignment="1">
      <alignment horizontal="center" vertical="center"/>
    </xf>
    <xf numFmtId="0" fontId="0" fillId="0" borderId="0" xfId="5" applyFont="1" applyFill="1" applyBorder="1" applyAlignment="1">
      <alignment horizontal="center" vertical="center"/>
    </xf>
    <xf numFmtId="0" fontId="0" fillId="2" borderId="10" xfId="5" applyNumberFormat="1" applyFont="1" applyFill="1" applyBorder="1" applyAlignment="1" applyProtection="1">
      <alignment horizontal="center" vertical="center"/>
    </xf>
    <xf numFmtId="168" fontId="0" fillId="0" borderId="0" xfId="5" applyNumberFormat="1" applyFont="1" applyFill="1" applyBorder="1" applyAlignment="1">
      <alignment horizontal="right" vertical="center"/>
    </xf>
    <xf numFmtId="0" fontId="0" fillId="2" borderId="10" xfId="5" quotePrefix="1" applyNumberFormat="1" applyFont="1" applyFill="1" applyBorder="1" applyAlignment="1" applyProtection="1">
      <alignment horizontal="center" vertical="center"/>
    </xf>
    <xf numFmtId="0" fontId="0" fillId="2" borderId="10" xfId="5" quotePrefix="1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left" vertical="center"/>
    </xf>
    <xf numFmtId="0" fontId="0" fillId="0" borderId="0" xfId="5" quotePrefix="1" applyFont="1" applyFill="1" applyBorder="1" applyAlignment="1" applyProtection="1">
      <alignment horizontal="left" vertical="center"/>
    </xf>
    <xf numFmtId="166" fontId="3" fillId="0" borderId="4" xfId="0" applyFont="1" applyBorder="1" applyAlignment="1"/>
    <xf numFmtId="0" fontId="0" fillId="0" borderId="0" xfId="5" quotePrefix="1" applyFont="1" applyFill="1" applyBorder="1" applyAlignment="1">
      <alignment horizontal="left" vertical="center"/>
    </xf>
    <xf numFmtId="0" fontId="5" fillId="2" borderId="7" xfId="5" applyFont="1" applyFill="1" applyBorder="1" applyAlignment="1">
      <alignment horizontal="centerContinuous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5" fillId="2" borderId="8" xfId="5" applyFont="1" applyFill="1" applyBorder="1" applyAlignment="1">
      <alignment horizontal="centerContinuous" vertical="center" wrapText="1"/>
    </xf>
    <xf numFmtId="0" fontId="0" fillId="2" borderId="11" xfId="5" applyFont="1" applyFill="1" applyBorder="1" applyAlignment="1" applyProtection="1">
      <alignment horizontal="center" vertical="center"/>
    </xf>
    <xf numFmtId="0" fontId="0" fillId="2" borderId="12" xfId="5" applyFont="1" applyFill="1" applyBorder="1" applyAlignment="1">
      <alignment horizontal="center" vertical="center"/>
    </xf>
    <xf numFmtId="0" fontId="0" fillId="2" borderId="7" xfId="5" applyFont="1" applyFill="1" applyBorder="1" applyAlignment="1" applyProtection="1">
      <alignment horizontal="center" vertical="center"/>
    </xf>
    <xf numFmtId="0" fontId="0" fillId="2" borderId="7" xfId="5" applyFont="1" applyFill="1" applyBorder="1" applyAlignment="1">
      <alignment horizontal="center" vertical="center"/>
    </xf>
    <xf numFmtId="0" fontId="0" fillId="2" borderId="13" xfId="5" applyFont="1" applyFill="1" applyBorder="1" applyAlignment="1" applyProtection="1">
      <alignment horizontal="center" vertical="center"/>
    </xf>
    <xf numFmtId="0" fontId="0" fillId="2" borderId="14" xfId="5" applyFont="1" applyFill="1" applyBorder="1" applyAlignment="1" applyProtection="1">
      <alignment horizontal="center" vertical="center"/>
    </xf>
    <xf numFmtId="0" fontId="0" fillId="2" borderId="8" xfId="5" applyFont="1" applyFill="1" applyBorder="1" applyAlignment="1" applyProtection="1">
      <alignment horizontal="center" vertical="center"/>
    </xf>
    <xf numFmtId="0" fontId="0" fillId="2" borderId="15" xfId="5" applyFont="1" applyFill="1" applyBorder="1" applyAlignment="1" applyProtection="1">
      <alignment horizontal="center" vertical="center"/>
    </xf>
    <xf numFmtId="0" fontId="0" fillId="2" borderId="0" xfId="5" quotePrefix="1" applyNumberFormat="1" applyFont="1" applyFill="1" applyBorder="1" applyAlignment="1">
      <alignment horizontal="center" vertical="center"/>
    </xf>
    <xf numFmtId="168" fontId="0" fillId="0" borderId="0" xfId="5" applyNumberFormat="1" applyFont="1" applyFill="1" applyBorder="1" applyAlignment="1">
      <alignment horizontal="right" vertical="center"/>
    </xf>
  </cellXfs>
  <cellStyles count="11">
    <cellStyle name="Dez 1" xfId="1"/>
    <cellStyle name="Dez 2" xfId="2"/>
    <cellStyle name="Ganz" xfId="3"/>
    <cellStyle name="Standard" xfId="0" builtinId="0"/>
    <cellStyle name="Standard 2" xfId="4"/>
    <cellStyle name="Standard 2 2" xfId="9"/>
    <cellStyle name="Standard 3" xfId="8"/>
    <cellStyle name="Standard 3 2" xfId="10"/>
    <cellStyle name="Standard 4" xfId="7"/>
    <cellStyle name="Standard_seit 1980" xfId="5"/>
    <cellStyle name="U_1 - Formatvorlage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20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35"/>
  <sheetViews>
    <sheetView showGridLines="0" workbookViewId="0">
      <selection activeCell="B2" sqref="B2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7.83203125" style="2" customWidth="1"/>
    <col min="10" max="16384" width="12" style="2"/>
  </cols>
  <sheetData>
    <row r="1" spans="1:3" ht="12.75" customHeight="1" x14ac:dyDescent="0.2">
      <c r="A1" s="4"/>
      <c r="B1" s="5"/>
    </row>
    <row r="2" spans="1:3" ht="12.75" customHeight="1" x14ac:dyDescent="0.2">
      <c r="A2" s="6"/>
      <c r="B2" s="7" t="s">
        <v>11</v>
      </c>
      <c r="C2" s="3"/>
    </row>
    <row r="3" spans="1:3" ht="12.75" customHeight="1" x14ac:dyDescent="0.2">
      <c r="A3" s="8"/>
      <c r="B3" s="9"/>
      <c r="C3" s="3"/>
    </row>
    <row r="4" spans="1:3" ht="12.75" customHeight="1" x14ac:dyDescent="0.2">
      <c r="A4" s="4"/>
      <c r="B4" s="10"/>
      <c r="C4" s="3"/>
    </row>
    <row r="5" spans="1:3" ht="12.75" customHeight="1" x14ac:dyDescent="0.2">
      <c r="A5" s="6"/>
      <c r="B5" s="11" t="s">
        <v>0</v>
      </c>
      <c r="C5" s="3"/>
    </row>
    <row r="6" spans="1:3" ht="12.75" customHeight="1" x14ac:dyDescent="0.2">
      <c r="A6" s="8"/>
      <c r="B6" s="12"/>
      <c r="C6" s="3"/>
    </row>
    <row r="7" spans="1:3" ht="12.75" customHeight="1" x14ac:dyDescent="0.2">
      <c r="A7" s="4"/>
      <c r="B7" s="5"/>
    </row>
    <row r="8" spans="1:3" ht="12.75" customHeight="1" x14ac:dyDescent="0.2">
      <c r="A8" s="6"/>
      <c r="B8" s="13" t="s">
        <v>2</v>
      </c>
    </row>
    <row r="9" spans="1:3" ht="12.75" customHeight="1" x14ac:dyDescent="0.2">
      <c r="A9" s="6"/>
      <c r="B9" s="14"/>
    </row>
    <row r="10" spans="1:3" ht="12.75" customHeight="1" x14ac:dyDescent="0.2">
      <c r="A10" s="6"/>
      <c r="B10" s="15" t="s">
        <v>3</v>
      </c>
    </row>
    <row r="11" spans="1:3" ht="12.75" customHeight="1" x14ac:dyDescent="0.2">
      <c r="A11" s="6"/>
      <c r="B11" s="15" t="s">
        <v>4</v>
      </c>
    </row>
    <row r="12" spans="1:3" ht="12.75" customHeight="1" x14ac:dyDescent="0.2">
      <c r="A12" s="6"/>
      <c r="B12" s="14" t="s">
        <v>5</v>
      </c>
    </row>
    <row r="13" spans="1:3" ht="13.5" customHeight="1" x14ac:dyDescent="0.2">
      <c r="A13" s="8"/>
      <c r="B13" s="12"/>
    </row>
    <row r="14" spans="1:3" ht="12.75" customHeight="1" x14ac:dyDescent="0.2">
      <c r="A14" s="4"/>
      <c r="B14" s="5"/>
    </row>
    <row r="15" spans="1:3" ht="12.75" customHeight="1" x14ac:dyDescent="0.2">
      <c r="A15" s="6"/>
      <c r="B15" s="13" t="s">
        <v>6</v>
      </c>
    </row>
    <row r="16" spans="1:3" ht="12.75" customHeight="1" x14ac:dyDescent="0.2">
      <c r="A16" s="6"/>
      <c r="B16" s="14"/>
    </row>
    <row r="17" spans="1:2" ht="12.75" customHeight="1" x14ac:dyDescent="0.2">
      <c r="A17" s="6"/>
      <c r="B17" s="14" t="s">
        <v>21</v>
      </c>
    </row>
    <row r="18" spans="1:2" ht="12.75" customHeight="1" x14ac:dyDescent="0.2">
      <c r="A18" s="6"/>
      <c r="B18" s="14" t="s">
        <v>7</v>
      </c>
    </row>
    <row r="19" spans="1:2" ht="12.75" customHeight="1" x14ac:dyDescent="0.2">
      <c r="A19" s="8"/>
      <c r="B19" s="12"/>
    </row>
    <row r="20" spans="1:2" ht="12.75" customHeight="1" x14ac:dyDescent="0.2">
      <c r="A20" s="4"/>
      <c r="B20" s="5"/>
    </row>
    <row r="21" spans="1:2" ht="12.75" customHeight="1" x14ac:dyDescent="0.2">
      <c r="A21" s="6"/>
      <c r="B21" s="13" t="s">
        <v>8</v>
      </c>
    </row>
    <row r="22" spans="1:2" ht="12.75" customHeight="1" x14ac:dyDescent="0.2">
      <c r="A22" s="6"/>
      <c r="B22" s="13"/>
    </row>
    <row r="23" spans="1:2" ht="12.75" customHeight="1" x14ac:dyDescent="0.2">
      <c r="A23" s="6"/>
      <c r="B23" s="14" t="s">
        <v>9</v>
      </c>
    </row>
    <row r="24" spans="1:2" ht="12.75" customHeight="1" x14ac:dyDescent="0.2">
      <c r="A24" s="6"/>
      <c r="B24" s="31" t="s">
        <v>23</v>
      </c>
    </row>
    <row r="25" spans="1:2" ht="12.75" customHeight="1" x14ac:dyDescent="0.2">
      <c r="A25" s="8"/>
      <c r="B25" s="12"/>
    </row>
    <row r="26" spans="1:2" ht="12.75" customHeight="1" x14ac:dyDescent="0.2">
      <c r="A26" s="4"/>
      <c r="B26" s="5"/>
    </row>
    <row r="27" spans="1:2" ht="12.75" customHeight="1" x14ac:dyDescent="0.2">
      <c r="A27" s="6"/>
      <c r="B27" s="13" t="s">
        <v>10</v>
      </c>
    </row>
    <row r="28" spans="1:2" ht="12.75" customHeight="1" x14ac:dyDescent="0.2">
      <c r="A28" s="6"/>
      <c r="B28" s="14"/>
    </row>
    <row r="29" spans="1:2" ht="12.75" customHeight="1" x14ac:dyDescent="0.2">
      <c r="A29" s="6"/>
      <c r="B29" s="15" t="s">
        <v>14</v>
      </c>
    </row>
    <row r="30" spans="1:2" ht="12.75" customHeight="1" x14ac:dyDescent="0.2">
      <c r="A30" s="8"/>
      <c r="B30" s="12"/>
    </row>
    <row r="31" spans="1:2" ht="12.75" customHeight="1" x14ac:dyDescent="0.2">
      <c r="A31" s="4"/>
      <c r="B31" s="5"/>
    </row>
    <row r="32" spans="1:2" ht="12.75" customHeight="1" x14ac:dyDescent="0.2">
      <c r="A32" s="6"/>
      <c r="B32" s="13" t="s">
        <v>12</v>
      </c>
    </row>
    <row r="33" spans="1:2" ht="12.75" customHeight="1" x14ac:dyDescent="0.2">
      <c r="A33" s="6"/>
      <c r="B33" s="14"/>
    </row>
    <row r="34" spans="1:2" ht="12.75" customHeight="1" x14ac:dyDescent="0.2">
      <c r="A34" s="6"/>
      <c r="B34" s="14" t="s">
        <v>13</v>
      </c>
    </row>
    <row r="35" spans="1:2" ht="12.75" customHeight="1" x14ac:dyDescent="0.2">
      <c r="A35" s="8"/>
      <c r="B35" s="12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F55"/>
  <sheetViews>
    <sheetView tabSelected="1" topLeftCell="A4" workbookViewId="0">
      <selection activeCell="I44" sqref="I44"/>
    </sheetView>
  </sheetViews>
  <sheetFormatPr baseColWidth="10" defaultColWidth="9.83203125" defaultRowHeight="12.75" customHeight="1" outlineLevelRow="1" x14ac:dyDescent="0.2"/>
  <cols>
    <col min="1" max="1" width="10.83203125" style="17" customWidth="1"/>
    <col min="2" max="6" width="20.83203125" style="17" customWidth="1"/>
    <col min="7" max="16384" width="9.83203125" style="17"/>
  </cols>
  <sheetData>
    <row r="1" spans="1:6" ht="12.75" customHeight="1" x14ac:dyDescent="0.2">
      <c r="A1" s="1" t="s">
        <v>20</v>
      </c>
      <c r="B1" s="16"/>
      <c r="C1" s="16"/>
      <c r="D1" s="16"/>
      <c r="E1" s="16"/>
      <c r="F1" s="16"/>
    </row>
    <row r="2" spans="1:6" ht="12.75" customHeight="1" x14ac:dyDescent="0.2">
      <c r="B2" s="18"/>
      <c r="C2" s="18"/>
      <c r="D2" s="18"/>
      <c r="E2" s="18"/>
      <c r="F2" s="18"/>
    </row>
    <row r="3" spans="1:6" ht="26.25" customHeight="1" x14ac:dyDescent="0.2">
      <c r="A3" s="19" t="s">
        <v>22</v>
      </c>
      <c r="B3" s="20"/>
      <c r="C3" s="20"/>
      <c r="D3" s="20"/>
      <c r="E3" s="20"/>
      <c r="F3" s="20"/>
    </row>
    <row r="4" spans="1:6" ht="12.75" customHeight="1" x14ac:dyDescent="0.2">
      <c r="A4" s="21"/>
      <c r="B4" s="21"/>
      <c r="C4" s="21"/>
      <c r="D4" s="21"/>
      <c r="E4" s="21"/>
      <c r="F4" s="21"/>
    </row>
    <row r="5" spans="1:6" ht="12.75" customHeight="1" thickBot="1" x14ac:dyDescent="0.25">
      <c r="A5" s="36" t="s">
        <v>1</v>
      </c>
      <c r="B5" s="40" t="s">
        <v>15</v>
      </c>
      <c r="C5" s="41"/>
      <c r="D5" s="41"/>
      <c r="E5" s="41"/>
      <c r="F5" s="41"/>
    </row>
    <row r="6" spans="1:6" ht="12.75" customHeight="1" thickBot="1" x14ac:dyDescent="0.25">
      <c r="A6" s="37"/>
      <c r="B6" s="38" t="s">
        <v>18</v>
      </c>
      <c r="C6" s="42" t="s">
        <v>17</v>
      </c>
      <c r="D6" s="43"/>
      <c r="E6" s="43"/>
      <c r="F6" s="43"/>
    </row>
    <row r="7" spans="1:6" ht="34.9" customHeight="1" thickBot="1" x14ac:dyDescent="0.25">
      <c r="A7" s="37"/>
      <c r="B7" s="39"/>
      <c r="C7" s="33" t="s">
        <v>24</v>
      </c>
      <c r="D7" s="34" t="s">
        <v>25</v>
      </c>
      <c r="E7" s="34" t="s">
        <v>26</v>
      </c>
      <c r="F7" s="35" t="s">
        <v>27</v>
      </c>
    </row>
    <row r="8" spans="1:6" ht="12.75" customHeight="1" x14ac:dyDescent="0.2">
      <c r="A8" s="22"/>
      <c r="B8" s="23"/>
      <c r="C8" s="24"/>
      <c r="D8" s="24"/>
      <c r="E8" s="24"/>
      <c r="F8" s="24"/>
    </row>
    <row r="9" spans="1:6" ht="12.75" customHeight="1" x14ac:dyDescent="0.2">
      <c r="A9" s="25">
        <v>1980</v>
      </c>
      <c r="B9" s="26">
        <v>963</v>
      </c>
      <c r="C9" s="26">
        <v>833</v>
      </c>
      <c r="D9" s="26">
        <v>28</v>
      </c>
      <c r="E9" s="26">
        <v>69</v>
      </c>
      <c r="F9" s="26">
        <v>33</v>
      </c>
    </row>
    <row r="10" spans="1:6" ht="12.75" hidden="1" customHeight="1" outlineLevel="1" x14ac:dyDescent="0.2">
      <c r="A10" s="27">
        <v>1981</v>
      </c>
      <c r="B10" s="26">
        <v>971</v>
      </c>
      <c r="C10" s="26">
        <v>846</v>
      </c>
      <c r="D10" s="26">
        <v>23</v>
      </c>
      <c r="E10" s="26">
        <v>57</v>
      </c>
      <c r="F10" s="26">
        <v>45</v>
      </c>
    </row>
    <row r="11" spans="1:6" ht="12.75" hidden="1" customHeight="1" outlineLevel="1" x14ac:dyDescent="0.2">
      <c r="A11" s="25">
        <v>1982</v>
      </c>
      <c r="B11" s="26">
        <v>1032</v>
      </c>
      <c r="C11" s="26">
        <v>887</v>
      </c>
      <c r="D11" s="26">
        <v>25</v>
      </c>
      <c r="E11" s="26">
        <v>79</v>
      </c>
      <c r="F11" s="26">
        <v>41</v>
      </c>
    </row>
    <row r="12" spans="1:6" ht="12.75" hidden="1" customHeight="1" outlineLevel="1" x14ac:dyDescent="0.2">
      <c r="A12" s="27">
        <v>1983</v>
      </c>
      <c r="B12" s="26">
        <v>1079</v>
      </c>
      <c r="C12" s="26">
        <v>919</v>
      </c>
      <c r="D12" s="26">
        <v>36</v>
      </c>
      <c r="E12" s="26">
        <v>88</v>
      </c>
      <c r="F12" s="26">
        <v>36</v>
      </c>
    </row>
    <row r="13" spans="1:6" ht="12.75" hidden="1" customHeight="1" outlineLevel="1" x14ac:dyDescent="0.2">
      <c r="A13" s="25">
        <v>1984</v>
      </c>
      <c r="B13" s="26">
        <v>1172</v>
      </c>
      <c r="C13" s="26">
        <v>977</v>
      </c>
      <c r="D13" s="26">
        <v>38</v>
      </c>
      <c r="E13" s="26">
        <v>103</v>
      </c>
      <c r="F13" s="26">
        <v>54</v>
      </c>
    </row>
    <row r="14" spans="1:6" ht="12.75" customHeight="1" collapsed="1" x14ac:dyDescent="0.2">
      <c r="A14" s="25">
        <v>1985</v>
      </c>
      <c r="B14" s="26">
        <v>1113</v>
      </c>
      <c r="C14" s="26">
        <v>933</v>
      </c>
      <c r="D14" s="26">
        <v>37</v>
      </c>
      <c r="E14" s="26">
        <v>104</v>
      </c>
      <c r="F14" s="26">
        <v>39</v>
      </c>
    </row>
    <row r="15" spans="1:6" ht="12.75" hidden="1" customHeight="1" outlineLevel="1" x14ac:dyDescent="0.2">
      <c r="A15" s="25">
        <v>1986</v>
      </c>
      <c r="B15" s="26">
        <v>971</v>
      </c>
      <c r="C15" s="26">
        <v>820</v>
      </c>
      <c r="D15" s="26">
        <v>35</v>
      </c>
      <c r="E15" s="26">
        <v>87</v>
      </c>
      <c r="F15" s="26">
        <v>29</v>
      </c>
    </row>
    <row r="16" spans="1:6" ht="12.75" hidden="1" customHeight="1" outlineLevel="1" x14ac:dyDescent="0.2">
      <c r="A16" s="25">
        <v>1987</v>
      </c>
      <c r="B16" s="26">
        <v>1147</v>
      </c>
      <c r="C16" s="26">
        <v>932</v>
      </c>
      <c r="D16" s="26">
        <v>37</v>
      </c>
      <c r="E16" s="26">
        <v>122</v>
      </c>
      <c r="F16" s="26">
        <v>56</v>
      </c>
    </row>
    <row r="17" spans="1:6" ht="12.75" hidden="1" customHeight="1" outlineLevel="1" x14ac:dyDescent="0.2">
      <c r="A17" s="25">
        <v>1988</v>
      </c>
      <c r="B17" s="26">
        <v>1065</v>
      </c>
      <c r="C17" s="26">
        <v>859</v>
      </c>
      <c r="D17" s="26">
        <v>40</v>
      </c>
      <c r="E17" s="26">
        <v>105</v>
      </c>
      <c r="F17" s="26">
        <v>61</v>
      </c>
    </row>
    <row r="18" spans="1:6" ht="12.75" hidden="1" customHeight="1" outlineLevel="1" x14ac:dyDescent="0.2">
      <c r="A18" s="25">
        <v>1989</v>
      </c>
      <c r="B18" s="26">
        <v>1135</v>
      </c>
      <c r="C18" s="26">
        <v>905</v>
      </c>
      <c r="D18" s="26">
        <v>42</v>
      </c>
      <c r="E18" s="26">
        <v>120</v>
      </c>
      <c r="F18" s="26">
        <v>68</v>
      </c>
    </row>
    <row r="19" spans="1:6" ht="12.75" customHeight="1" collapsed="1" x14ac:dyDescent="0.2">
      <c r="A19" s="25">
        <v>1990</v>
      </c>
      <c r="B19" s="26">
        <v>1052</v>
      </c>
      <c r="C19" s="26">
        <v>860</v>
      </c>
      <c r="D19" s="26">
        <v>31</v>
      </c>
      <c r="E19" s="26">
        <v>98</v>
      </c>
      <c r="F19" s="26">
        <v>63</v>
      </c>
    </row>
    <row r="20" spans="1:6" ht="12.75" hidden="1" customHeight="1" outlineLevel="1" x14ac:dyDescent="0.2">
      <c r="A20" s="25">
        <v>1991</v>
      </c>
      <c r="B20" s="26">
        <v>1093</v>
      </c>
      <c r="C20" s="26">
        <v>815</v>
      </c>
      <c r="D20" s="26">
        <v>38</v>
      </c>
      <c r="E20" s="26">
        <v>155</v>
      </c>
      <c r="F20" s="26">
        <v>85</v>
      </c>
    </row>
    <row r="21" spans="1:6" ht="12.75" hidden="1" customHeight="1" outlineLevel="1" x14ac:dyDescent="0.2">
      <c r="A21" s="25">
        <v>1992</v>
      </c>
      <c r="B21" s="26">
        <v>933</v>
      </c>
      <c r="C21" s="26">
        <v>712</v>
      </c>
      <c r="D21" s="26">
        <v>38</v>
      </c>
      <c r="E21" s="26">
        <v>98</v>
      </c>
      <c r="F21" s="26">
        <v>85</v>
      </c>
    </row>
    <row r="22" spans="1:6" ht="12.75" hidden="1" customHeight="1" outlineLevel="1" x14ac:dyDescent="0.2">
      <c r="A22" s="25">
        <v>1993</v>
      </c>
      <c r="B22" s="26">
        <v>1113</v>
      </c>
      <c r="C22" s="26">
        <v>845</v>
      </c>
      <c r="D22" s="26">
        <v>45</v>
      </c>
      <c r="E22" s="26">
        <v>119</v>
      </c>
      <c r="F22" s="26">
        <v>104</v>
      </c>
    </row>
    <row r="23" spans="1:6" ht="12.75" hidden="1" customHeight="1" outlineLevel="1" x14ac:dyDescent="0.2">
      <c r="A23" s="25">
        <v>1994</v>
      </c>
      <c r="B23" s="26">
        <v>1228</v>
      </c>
      <c r="C23" s="26">
        <v>879</v>
      </c>
      <c r="D23" s="26">
        <v>62</v>
      </c>
      <c r="E23" s="26">
        <v>164</v>
      </c>
      <c r="F23" s="26">
        <v>123</v>
      </c>
    </row>
    <row r="24" spans="1:6" ht="12.75" customHeight="1" collapsed="1" x14ac:dyDescent="0.2">
      <c r="A24" s="27">
        <v>1995</v>
      </c>
      <c r="B24" s="26">
        <v>1196</v>
      </c>
      <c r="C24" s="26">
        <v>861</v>
      </c>
      <c r="D24" s="26">
        <v>70</v>
      </c>
      <c r="E24" s="26">
        <v>130</v>
      </c>
      <c r="F24" s="26">
        <v>135</v>
      </c>
    </row>
    <row r="25" spans="1:6" ht="12.75" hidden="1" customHeight="1" outlineLevel="1" x14ac:dyDescent="0.2">
      <c r="A25" s="27">
        <v>1996</v>
      </c>
      <c r="B25" s="26">
        <v>1221</v>
      </c>
      <c r="C25" s="26">
        <v>827</v>
      </c>
      <c r="D25" s="26">
        <v>92</v>
      </c>
      <c r="E25" s="26">
        <v>158</v>
      </c>
      <c r="F25" s="26">
        <v>144</v>
      </c>
    </row>
    <row r="26" spans="1:6" ht="12.75" hidden="1" customHeight="1" outlineLevel="1" x14ac:dyDescent="0.2">
      <c r="A26" s="27">
        <v>1997</v>
      </c>
      <c r="B26" s="26">
        <v>1211</v>
      </c>
      <c r="C26" s="26">
        <v>791</v>
      </c>
      <c r="D26" s="26">
        <v>120</v>
      </c>
      <c r="E26" s="26">
        <v>155</v>
      </c>
      <c r="F26" s="26">
        <v>145</v>
      </c>
    </row>
    <row r="27" spans="1:6" ht="12.75" hidden="1" customHeight="1" outlineLevel="1" x14ac:dyDescent="0.2">
      <c r="A27" s="27">
        <v>1998</v>
      </c>
      <c r="B27" s="26">
        <v>1198</v>
      </c>
      <c r="C27" s="26">
        <v>752</v>
      </c>
      <c r="D27" s="26">
        <v>121</v>
      </c>
      <c r="E27" s="26">
        <v>165</v>
      </c>
      <c r="F27" s="26">
        <v>160</v>
      </c>
    </row>
    <row r="28" spans="1:6" ht="12.75" hidden="1" customHeight="1" outlineLevel="1" x14ac:dyDescent="0.2">
      <c r="A28" s="28">
        <v>1999</v>
      </c>
      <c r="B28" s="26">
        <v>1170</v>
      </c>
      <c r="C28" s="26">
        <v>740</v>
      </c>
      <c r="D28" s="26">
        <v>114</v>
      </c>
      <c r="E28" s="26">
        <v>157</v>
      </c>
      <c r="F28" s="26">
        <v>159</v>
      </c>
    </row>
    <row r="29" spans="1:6" ht="12.75" customHeight="1" collapsed="1" x14ac:dyDescent="0.2">
      <c r="A29" s="28">
        <v>2000</v>
      </c>
      <c r="B29" s="26">
        <v>1273</v>
      </c>
      <c r="C29" s="26">
        <v>760</v>
      </c>
      <c r="D29" s="26">
        <v>123</v>
      </c>
      <c r="E29" s="26">
        <v>200</v>
      </c>
      <c r="F29" s="26">
        <v>190</v>
      </c>
    </row>
    <row r="30" spans="1:6" ht="12.75" hidden="1" customHeight="1" outlineLevel="1" x14ac:dyDescent="0.2">
      <c r="A30" s="28">
        <v>2001</v>
      </c>
      <c r="B30" s="26">
        <v>1321</v>
      </c>
      <c r="C30" s="26">
        <v>785</v>
      </c>
      <c r="D30" s="26">
        <v>142</v>
      </c>
      <c r="E30" s="26">
        <v>198</v>
      </c>
      <c r="F30" s="26">
        <v>196</v>
      </c>
    </row>
    <row r="31" spans="1:6" ht="12.75" hidden="1" customHeight="1" outlineLevel="1" x14ac:dyDescent="0.2">
      <c r="A31" s="28">
        <v>2002</v>
      </c>
      <c r="B31" s="26">
        <v>1229</v>
      </c>
      <c r="C31" s="26">
        <v>689</v>
      </c>
      <c r="D31" s="26">
        <v>144</v>
      </c>
      <c r="E31" s="26">
        <v>204</v>
      </c>
      <c r="F31" s="26">
        <v>192</v>
      </c>
    </row>
    <row r="32" spans="1:6" ht="12.75" hidden="1" customHeight="1" outlineLevel="1" x14ac:dyDescent="0.2">
      <c r="A32" s="28">
        <v>2003</v>
      </c>
      <c r="B32" s="26">
        <v>1311</v>
      </c>
      <c r="C32" s="26">
        <v>742</v>
      </c>
      <c r="D32" s="26">
        <v>166</v>
      </c>
      <c r="E32" s="26">
        <v>207</v>
      </c>
      <c r="F32" s="26">
        <v>196</v>
      </c>
    </row>
    <row r="33" spans="1:6" ht="12.75" hidden="1" customHeight="1" outlineLevel="1" x14ac:dyDescent="0.2">
      <c r="A33" s="28">
        <v>2004</v>
      </c>
      <c r="B33" s="26">
        <v>1423</v>
      </c>
      <c r="C33" s="26">
        <v>762</v>
      </c>
      <c r="D33" s="26">
        <v>183</v>
      </c>
      <c r="E33" s="26">
        <v>215</v>
      </c>
      <c r="F33" s="26">
        <v>263</v>
      </c>
    </row>
    <row r="34" spans="1:6" ht="12.75" customHeight="1" collapsed="1" x14ac:dyDescent="0.2">
      <c r="A34" s="28">
        <v>2005</v>
      </c>
      <c r="B34" s="26">
        <f t="shared" ref="B34:B39" si="0">SUM(C34:F34)</f>
        <v>1304</v>
      </c>
      <c r="C34" s="26">
        <v>737</v>
      </c>
      <c r="D34" s="26">
        <v>177</v>
      </c>
      <c r="E34" s="26">
        <v>188</v>
      </c>
      <c r="F34" s="26">
        <v>202</v>
      </c>
    </row>
    <row r="35" spans="1:6" ht="12.75" customHeight="1" x14ac:dyDescent="0.2">
      <c r="A35" s="28">
        <v>2006</v>
      </c>
      <c r="B35" s="26">
        <f t="shared" si="0"/>
        <v>1229</v>
      </c>
      <c r="C35" s="26">
        <v>697</v>
      </c>
      <c r="D35" s="26">
        <v>163</v>
      </c>
      <c r="E35" s="26">
        <v>160</v>
      </c>
      <c r="F35" s="26">
        <v>209</v>
      </c>
    </row>
    <row r="36" spans="1:6" ht="12.75" customHeight="1" x14ac:dyDescent="0.2">
      <c r="A36" s="28">
        <v>2007</v>
      </c>
      <c r="B36" s="26">
        <f t="shared" si="0"/>
        <v>1241</v>
      </c>
      <c r="C36" s="26">
        <v>664</v>
      </c>
      <c r="D36" s="26">
        <v>189</v>
      </c>
      <c r="E36" s="26">
        <v>176</v>
      </c>
      <c r="F36" s="26">
        <v>212</v>
      </c>
    </row>
    <row r="37" spans="1:6" ht="12.75" customHeight="1" x14ac:dyDescent="0.2">
      <c r="A37" s="28">
        <v>2008</v>
      </c>
      <c r="B37" s="26">
        <f t="shared" si="0"/>
        <v>1218</v>
      </c>
      <c r="C37" s="26">
        <v>684</v>
      </c>
      <c r="D37" s="26">
        <v>150</v>
      </c>
      <c r="E37" s="26">
        <v>182</v>
      </c>
      <c r="F37" s="26">
        <v>202</v>
      </c>
    </row>
    <row r="38" spans="1:6" ht="12.75" customHeight="1" x14ac:dyDescent="0.2">
      <c r="A38" s="28">
        <v>2009</v>
      </c>
      <c r="B38" s="26">
        <f t="shared" si="0"/>
        <v>1067</v>
      </c>
      <c r="C38" s="26">
        <v>603</v>
      </c>
      <c r="D38" s="26">
        <v>156</v>
      </c>
      <c r="E38" s="26">
        <v>138</v>
      </c>
      <c r="F38" s="26">
        <v>170</v>
      </c>
    </row>
    <row r="39" spans="1:6" ht="12.75" customHeight="1" x14ac:dyDescent="0.2">
      <c r="A39" s="28">
        <v>2010</v>
      </c>
      <c r="B39" s="26">
        <f t="shared" si="0"/>
        <v>1074</v>
      </c>
      <c r="C39" s="26">
        <v>588</v>
      </c>
      <c r="D39" s="26">
        <v>168</v>
      </c>
      <c r="E39" s="26">
        <v>161</v>
      </c>
      <c r="F39" s="26">
        <v>157</v>
      </c>
    </row>
    <row r="40" spans="1:6" ht="12.75" customHeight="1" x14ac:dyDescent="0.2">
      <c r="A40" s="28">
        <v>2011</v>
      </c>
      <c r="B40" s="26">
        <f t="shared" ref="B40:B47" si="1">SUM(C40:F40)</f>
        <v>1191</v>
      </c>
      <c r="C40" s="26">
        <v>700</v>
      </c>
      <c r="D40" s="26">
        <v>159</v>
      </c>
      <c r="E40" s="26">
        <v>160</v>
      </c>
      <c r="F40" s="26">
        <v>172</v>
      </c>
    </row>
    <row r="41" spans="1:6" ht="12.75" customHeight="1" x14ac:dyDescent="0.2">
      <c r="A41" s="28">
        <v>2012</v>
      </c>
      <c r="B41" s="26">
        <f t="shared" si="1"/>
        <v>1072</v>
      </c>
      <c r="C41" s="26">
        <f>267+357+14</f>
        <v>638</v>
      </c>
      <c r="D41" s="26">
        <f>780-638</f>
        <v>142</v>
      </c>
      <c r="E41" s="26">
        <f>764-638</f>
        <v>126</v>
      </c>
      <c r="F41" s="26">
        <f>(1072-780)-(764-638)</f>
        <v>166</v>
      </c>
    </row>
    <row r="42" spans="1:6" ht="12.75" customHeight="1" x14ac:dyDescent="0.2">
      <c r="A42" s="28">
        <v>2013</v>
      </c>
      <c r="B42" s="26">
        <f t="shared" si="1"/>
        <v>964</v>
      </c>
      <c r="C42" s="26">
        <f>243+291+26</f>
        <v>560</v>
      </c>
      <c r="D42" s="26">
        <f>684-560</f>
        <v>124</v>
      </c>
      <c r="E42" s="26">
        <f>700-560</f>
        <v>140</v>
      </c>
      <c r="F42" s="26">
        <f>(964-684)-(700-560)</f>
        <v>140</v>
      </c>
    </row>
    <row r="43" spans="1:6" ht="12.75" customHeight="1" x14ac:dyDescent="0.2">
      <c r="A43" s="28">
        <v>2014</v>
      </c>
      <c r="B43" s="26">
        <f t="shared" si="1"/>
        <v>968</v>
      </c>
      <c r="C43" s="26">
        <f>261+287+24</f>
        <v>572</v>
      </c>
      <c r="D43" s="26">
        <f>697-572</f>
        <v>125</v>
      </c>
      <c r="E43" s="26">
        <f>711-572</f>
        <v>139</v>
      </c>
      <c r="F43" s="26">
        <f>(968-697)-(711-572)</f>
        <v>132</v>
      </c>
    </row>
    <row r="44" spans="1:6" ht="12.75" customHeight="1" x14ac:dyDescent="0.2">
      <c r="A44" s="28">
        <v>2015</v>
      </c>
      <c r="B44" s="26">
        <f t="shared" si="1"/>
        <v>962</v>
      </c>
      <c r="C44" s="26">
        <f>257+271+22</f>
        <v>550</v>
      </c>
      <c r="D44" s="26">
        <f>690-550</f>
        <v>140</v>
      </c>
      <c r="E44" s="26">
        <f>664-550</f>
        <v>114</v>
      </c>
      <c r="F44" s="26">
        <f>(962-690)-(664-550)</f>
        <v>158</v>
      </c>
    </row>
    <row r="45" spans="1:6" ht="12.75" customHeight="1" x14ac:dyDescent="0.2">
      <c r="A45" s="28">
        <v>2016</v>
      </c>
      <c r="B45" s="26">
        <f t="shared" si="1"/>
        <v>957</v>
      </c>
      <c r="C45" s="26">
        <f>276+298+16</f>
        <v>590</v>
      </c>
      <c r="D45" s="26">
        <f>690-590</f>
        <v>100</v>
      </c>
      <c r="E45" s="26">
        <f>703-590</f>
        <v>113</v>
      </c>
      <c r="F45" s="26">
        <f>(957-690)-(703-590)</f>
        <v>154</v>
      </c>
    </row>
    <row r="46" spans="1:6" ht="12.75" customHeight="1" x14ac:dyDescent="0.2">
      <c r="A46" s="28">
        <v>2017</v>
      </c>
      <c r="B46" s="26">
        <f t="shared" si="1"/>
        <v>875</v>
      </c>
      <c r="C46" s="26">
        <f>228+236+26</f>
        <v>490</v>
      </c>
      <c r="D46" s="26">
        <f>614-490</f>
        <v>124</v>
      </c>
      <c r="E46" s="26">
        <f>587-490</f>
        <v>97</v>
      </c>
      <c r="F46" s="26">
        <f>(875-614)-(587-490)</f>
        <v>164</v>
      </c>
    </row>
    <row r="47" spans="1:6" ht="12.75" customHeight="1" x14ac:dyDescent="0.2">
      <c r="A47" s="28">
        <v>2018</v>
      </c>
      <c r="B47" s="26">
        <f t="shared" si="1"/>
        <v>934</v>
      </c>
      <c r="C47" s="26">
        <v>506</v>
      </c>
      <c r="D47" s="26">
        <f>621-506</f>
        <v>115</v>
      </c>
      <c r="E47" s="26">
        <f>633-506</f>
        <v>127</v>
      </c>
      <c r="F47" s="26">
        <f>(934-621)-(633-506)</f>
        <v>186</v>
      </c>
    </row>
    <row r="48" spans="1:6" ht="12.75" customHeight="1" x14ac:dyDescent="0.2">
      <c r="A48" s="28" t="s">
        <v>28</v>
      </c>
      <c r="B48" s="26">
        <v>915</v>
      </c>
      <c r="C48" s="26">
        <v>529</v>
      </c>
      <c r="D48" s="26">
        <v>135</v>
      </c>
      <c r="E48" s="26">
        <v>82</v>
      </c>
      <c r="F48" s="26">
        <v>169</v>
      </c>
    </row>
    <row r="49" spans="1:6" ht="12.75" customHeight="1" x14ac:dyDescent="0.2">
      <c r="A49" s="28">
        <v>2020</v>
      </c>
      <c r="B49" s="26">
        <v>801</v>
      </c>
      <c r="C49" s="26">
        <v>474</v>
      </c>
      <c r="D49" s="26">
        <v>110</v>
      </c>
      <c r="E49" s="26">
        <v>79</v>
      </c>
      <c r="F49" s="26">
        <v>138</v>
      </c>
    </row>
    <row r="50" spans="1:6" ht="12.75" customHeight="1" x14ac:dyDescent="0.2">
      <c r="A50" s="44">
        <v>2021</v>
      </c>
      <c r="B50" s="45">
        <v>924</v>
      </c>
      <c r="C50" s="45">
        <v>530</v>
      </c>
      <c r="D50" s="45">
        <v>125</v>
      </c>
      <c r="E50" s="45">
        <v>116</v>
      </c>
      <c r="F50" s="45">
        <v>153</v>
      </c>
    </row>
    <row r="51" spans="1:6" ht="12.75" customHeight="1" x14ac:dyDescent="0.2">
      <c r="A51" s="44">
        <v>2022</v>
      </c>
      <c r="B51" s="45">
        <v>816</v>
      </c>
      <c r="C51" s="45">
        <v>467</v>
      </c>
      <c r="D51" s="45">
        <v>90</v>
      </c>
      <c r="E51" s="45">
        <v>103</v>
      </c>
      <c r="F51" s="45">
        <v>156</v>
      </c>
    </row>
    <row r="52" spans="1:6" ht="9.75" customHeight="1" x14ac:dyDescent="0.2">
      <c r="A52" s="29" t="s">
        <v>16</v>
      </c>
      <c r="B52" s="24"/>
      <c r="C52" s="24"/>
      <c r="D52" s="24"/>
      <c r="E52" s="24"/>
      <c r="F52" s="24"/>
    </row>
    <row r="53" spans="1:6" ht="13.15" customHeight="1" x14ac:dyDescent="0.2">
      <c r="A53" s="32" t="s">
        <v>29</v>
      </c>
      <c r="B53" s="24"/>
      <c r="C53" s="24"/>
      <c r="D53" s="24"/>
      <c r="E53" s="24"/>
      <c r="F53" s="24"/>
    </row>
    <row r="54" spans="1:6" ht="4.9000000000000004" customHeight="1" x14ac:dyDescent="0.2">
      <c r="A54" s="32"/>
      <c r="B54" s="24"/>
      <c r="C54" s="24"/>
      <c r="D54" s="24"/>
      <c r="E54" s="24"/>
      <c r="F54" s="24"/>
    </row>
    <row r="55" spans="1:6" ht="12.75" customHeight="1" x14ac:dyDescent="0.2">
      <c r="A55" s="30" t="s">
        <v>19</v>
      </c>
      <c r="B55" s="24"/>
      <c r="C55" s="24"/>
      <c r="D55" s="24"/>
      <c r="E55" s="24"/>
      <c r="F55" s="24"/>
    </row>
  </sheetData>
  <mergeCells count="4">
    <mergeCell ref="A5:A7"/>
    <mergeCell ref="B6:B7"/>
    <mergeCell ref="B5:F5"/>
    <mergeCell ref="C6:F6"/>
  </mergeCells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Geschiedene Ehen in Stuttgart seit 1980 nach Staatsangehörigkeit</dc:title>
  <dc:subject>TABELLE</dc:subject>
  <dc:creator>U12A002</dc:creator>
  <dc:description/>
  <cp:lastModifiedBy>Brüssow, Fabian</cp:lastModifiedBy>
  <cp:lastPrinted>2012-09-13T13:28:42Z</cp:lastPrinted>
  <dcterms:created xsi:type="dcterms:W3CDTF">2011-08-16T11:46:31Z</dcterms:created>
  <dcterms:modified xsi:type="dcterms:W3CDTF">2023-06-15T11:03:54Z</dcterms:modified>
</cp:coreProperties>
</file>