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a054\AppData\Roaming\OpenText\DM\Temp\"/>
    </mc:Choice>
  </mc:AlternateContent>
  <bookViews>
    <workbookView xWindow="510" yWindow="5340" windowWidth="17925" windowHeight="7650" tabRatio="640" activeTab="1"/>
  </bookViews>
  <sheets>
    <sheet name="Info" sheetId="23927" r:id="rId1"/>
    <sheet name="aktuell" sheetId="23928" r:id="rId2"/>
    <sheet name="bis 2008 incl. geförd. Stellen" sheetId="23931" r:id="rId3"/>
    <sheet name="nach Laufzeit bis 2008" sheetId="23932" r:id="rId4"/>
  </sheets>
  <externalReferences>
    <externalReference r:id="rId5"/>
  </externalReferences>
  <definedNames>
    <definedName name="_Dist_Bin" localSheetId="3" hidden="1">'nach Laufzeit bis 2008'!$C$9:$C$13</definedName>
    <definedName name="_Dist_Bin" hidden="1">#REF!</definedName>
    <definedName name="_Dist_Values" localSheetId="3" hidden="1">'nach Laufzeit bis 2008'!$C$9:$C$13</definedName>
    <definedName name="_Dist_Values" hidden="1">#REF!</definedName>
    <definedName name="_Fill" localSheetId="0" hidden="1">'[1]seit 1990'!#REF!</definedName>
    <definedName name="_Order1" localSheetId="0" hidden="1">0</definedName>
    <definedName name="_Order1" hidden="1">0</definedName>
    <definedName name="_Table1_Out" localSheetId="3" hidden="1">'nach Laufzeit bis 2008'!$C$9</definedName>
    <definedName name="_Table1_Out" hidden="1">#REF!</definedName>
    <definedName name="_Table2_Out" localSheetId="3" hidden="1">'nach Laufzeit bis 2008'!$C$9</definedName>
    <definedName name="_Table2_Out" hidden="1">#REF!</definedName>
    <definedName name="Farbe">aktuell!$A$3:$K$3,aktuell!$A$5:$K$7,aktuell!$A$8:$A$22</definedName>
    <definedName name="Jahrbuch">aktuell!$A$5:$K$37</definedName>
    <definedName name="KOPF" localSheetId="3">'nach Laufzeit bis 2008'!$A$4:$B$7</definedName>
    <definedName name="TAB_A" localSheetId="2">'bis 2008 incl. geförd. Stellen'!$A$2:$I$42</definedName>
    <definedName name="TAB_A" localSheetId="3">'nach Laufzeit bis 2008'!$A$2:$H$13</definedName>
  </definedNames>
  <calcPr calcId="162913"/>
</workbook>
</file>

<file path=xl/calcChain.xml><?xml version="1.0" encoding="utf-8"?>
<calcChain xmlns="http://schemas.openxmlformats.org/spreadsheetml/2006/main">
  <c r="D33" i="23928" l="1"/>
  <c r="N10" i="23931" l="1"/>
  <c r="H25" i="23931"/>
  <c r="B25" i="23931"/>
  <c r="L31" i="23931"/>
  <c r="H31" i="23931"/>
  <c r="G31" i="23931"/>
  <c r="I32" i="23931"/>
  <c r="H32" i="23931"/>
  <c r="G32" i="23931"/>
  <c r="L32" i="23931"/>
  <c r="I33" i="23931"/>
  <c r="H33" i="23931"/>
  <c r="G33" i="23931"/>
  <c r="L33" i="23931"/>
  <c r="I34" i="23931"/>
  <c r="H34" i="23931"/>
  <c r="G34" i="23931"/>
  <c r="L34" i="23931"/>
  <c r="I36" i="23931"/>
  <c r="H36" i="23931"/>
  <c r="G36" i="23931"/>
  <c r="I37" i="23931"/>
  <c r="H37" i="23931"/>
  <c r="C11" i="23932"/>
  <c r="C12" i="23932"/>
  <c r="C13" i="23932"/>
  <c r="C14" i="23932"/>
  <c r="C15" i="23932"/>
  <c r="C16" i="23932"/>
  <c r="C17" i="23932"/>
  <c r="C18" i="23932"/>
  <c r="C19" i="23932"/>
  <c r="B19" i="23932"/>
  <c r="C20" i="23932"/>
  <c r="C21" i="23932"/>
  <c r="C22" i="23932"/>
  <c r="C23" i="23932"/>
  <c r="C24" i="23932"/>
  <c r="B24" i="23932"/>
  <c r="C25" i="23932"/>
  <c r="C26" i="23932"/>
  <c r="C27" i="23932"/>
  <c r="C28" i="23932"/>
  <c r="E30" i="23932"/>
  <c r="G30" i="23932"/>
  <c r="C30" i="23932"/>
  <c r="E31" i="23932"/>
  <c r="C31" i="23932"/>
  <c r="G31" i="23932"/>
  <c r="E32" i="23932"/>
  <c r="C32" i="23932"/>
  <c r="G32" i="23932"/>
  <c r="E33" i="23932"/>
  <c r="G33" i="23932"/>
  <c r="C33" i="23932"/>
  <c r="E34" i="23932"/>
  <c r="G34" i="23932"/>
  <c r="C34" i="23932"/>
  <c r="E35" i="23932"/>
  <c r="C35" i="23932"/>
  <c r="G35" i="23932"/>
  <c r="E36" i="23932"/>
  <c r="C36" i="23932"/>
  <c r="G36" i="23932"/>
  <c r="E37" i="23932"/>
  <c r="G37" i="23932"/>
  <c r="C37" i="23932"/>
</calcChain>
</file>

<file path=xl/sharedStrings.xml><?xml version="1.0" encoding="utf-8"?>
<sst xmlns="http://schemas.openxmlformats.org/spreadsheetml/2006/main" count="206" uniqueCount="70">
  <si>
    <t>bis 6</t>
  </si>
  <si>
    <t>6 - 12</t>
  </si>
  <si>
    <t>über 12</t>
  </si>
  <si>
    <t>3 - 6</t>
  </si>
  <si>
    <t>.</t>
  </si>
  <si>
    <t>Erläuterungen:</t>
  </si>
  <si>
    <t>Periodizität:</t>
  </si>
  <si>
    <t xml:space="preserve">Die Statistik wird jährlich zum 30.9. erstellt </t>
  </si>
  <si>
    <t>und steht zum 31. Juli des Folgejahres zur Verfügung.</t>
  </si>
  <si>
    <t>Rechtsgrundlage:</t>
  </si>
  <si>
    <t>Bis Ende 1997:Arbeitsförderungsgesetz (AFG) vom 25. Juni 1969 (BGBl. I. S. 582);</t>
  </si>
  <si>
    <t>seit 1998: Drittes Buch Sozialgesetzbuch (SBG III) vom 24.03.1997</t>
  </si>
  <si>
    <t>Gliederungstiefe:</t>
  </si>
  <si>
    <t>Erläuterungsblatt zu Tabelle Nr. 185</t>
  </si>
  <si>
    <t xml:space="preserve">    </t>
  </si>
  <si>
    <t xml:space="preserve">Quelle: </t>
  </si>
  <si>
    <t>Bundesagentur für Arbeit</t>
  </si>
  <si>
    <t>Die räumliche Gliederung umfasst die Gemeindeebene.</t>
  </si>
  <si>
    <t>Davon</t>
  </si>
  <si>
    <t>unbefristet</t>
  </si>
  <si>
    <t>Davon angebotene Arbeitszeit</t>
  </si>
  <si>
    <t>davon</t>
  </si>
  <si>
    <t>Vollzeit</t>
  </si>
  <si>
    <t>Teilzeit</t>
  </si>
  <si>
    <t>nur Vollzeit</t>
  </si>
  <si>
    <t xml:space="preserve"> Voll-/Teilzeit</t>
  </si>
  <si>
    <t>Davon Beschäftigungsdauer</t>
  </si>
  <si>
    <t xml:space="preserve"> Alters-
angabe</t>
  </si>
  <si>
    <t>Mindest-
alter</t>
  </si>
  <si>
    <t>Höchst-
alter</t>
  </si>
  <si>
    <t>Mindest- u. Höchstalter</t>
  </si>
  <si>
    <t>davon von  . . .  bis unter  . . .  Monaten</t>
  </si>
  <si>
    <t>über 18</t>
  </si>
  <si>
    <t>- - -   142  - - -</t>
  </si>
  <si>
    <t>- - -    43  - - -</t>
  </si>
  <si>
    <t>- - -    96  - - -</t>
  </si>
  <si>
    <t>- - -    87  - - -</t>
  </si>
  <si>
    <t xml:space="preserve">                            </t>
  </si>
  <si>
    <t>Quelle: Bundesagentur für Arbeit</t>
  </si>
  <si>
    <t>Tabelle Nr. 185 - Jahrbuchtabelle</t>
  </si>
  <si>
    <t xml:space="preserve">Gemeldete
Stellen
insgesamt </t>
  </si>
  <si>
    <r>
      <t>befristet</t>
    </r>
    <r>
      <rPr>
        <vertAlign val="superscript"/>
        <sz val="8"/>
        <rFont val="Frutiger 55 Roman"/>
        <family val="2"/>
      </rPr>
      <t>1</t>
    </r>
  </si>
  <si>
    <t>Gemeldete Stellen in Stuttgart seit 1980 nach Beschäftigungsdauer</t>
  </si>
  <si>
    <t>angebotene Stellen ohne Daueraufträge zusammen</t>
  </si>
  <si>
    <t>davon mit Laufzeit von . . . bis unter . . . Monaten</t>
  </si>
  <si>
    <t>unter 1</t>
  </si>
  <si>
    <t>1 - 3</t>
  </si>
  <si>
    <t>6 und mehr</t>
  </si>
  <si>
    <t xml:space="preserve"> -----  7 325  -----</t>
  </si>
  <si>
    <t>Tabelle Nr. 185</t>
  </si>
  <si>
    <t>Gemeldete Stellen insgesamt</t>
  </si>
  <si>
    <t>sowie angebotener Arbeitszeit und nach der Laufzeit der Anzeigen</t>
  </si>
  <si>
    <t>Unter der Laufzeit eines Stellenangebots wird die Zeitspanne zwischen Eingang der Stellenmeldung und Abgang der Stelle beim Arbeitsamt verstanden.</t>
  </si>
  <si>
    <t xml:space="preserve">Gemeldete
Arbeitsstellen
insgesamt </t>
  </si>
  <si>
    <t>4.7.1 Gemeldete Stellen (geförderte und nicht-geförderte) in Stuttgart von 1980 bis 2008 nach Beschäftigungsdauer sowie nach angebotener Arbeitszeit</t>
  </si>
  <si>
    <t>Gemeldete Stellen (geförderte und nicht-geförderte) in Stuttgart von 1980 bis 2008 nach der Laufzeit der angebotenen Stellen</t>
  </si>
  <si>
    <t>Bis 2008 wurden sowohl die (öffentlich) geförderten und ungeförderten Stellen zu der Zahl der "gemeldeten Stellen" summiert. Ab 2009 wird in der Statistik nur noch die Zahl der "Arbeitsstellen" ausgewiesen, also die Zahl der Stellen, die nicht öffentlich gefördert werden. Für beide Messkonzepte liegen zwischen 2001 und 2008 die Daten in den Tabellenblättern vor.</t>
  </si>
  <si>
    <t>Nachgewiesen werden die dem Arbeitsamt zur Vermittlung gemeldeten Arbeitsplätze für namentlich nicht benannte Arbeitnehmer und Heimarbeiter. Erfasst werden nur gemeldete (offene) Stellen, für die eine Beschäftigung von voraussichtlich mehr als 7 Kalendertagen vorgesehen ist (nicht kurzfristige Beschäftigung). Stellen für Heimarbeit werden bei den gemeldeten Stellen für Teilzeitarbeit erfasst.</t>
  </si>
  <si>
    <t>bis 3</t>
  </si>
  <si>
    <t>12 - 18</t>
  </si>
  <si>
    <t xml:space="preserve"> Jahr
(Sept.)</t>
  </si>
  <si>
    <t>von  . . .  bis unter  . . .  Monaten</t>
  </si>
  <si>
    <t>Nach Beschäftigungsdauer</t>
  </si>
  <si>
    <t>4.7.1 Gemeldete Arbeitsstellen in Stuttgart seit 2000 nach Beschäftigungsdauer und Arbeitszeit</t>
  </si>
  <si>
    <r>
      <t>1</t>
    </r>
    <r>
      <rPr>
        <sz val="8"/>
        <rFont val="Arial"/>
        <family val="2"/>
      </rPr>
      <t xml:space="preserve"> Einschl. Saisonbeschäftigung.</t>
    </r>
  </si>
  <si>
    <t>Daueraufträge (Angebote mit unbegrenzter Laufzeit)</t>
  </si>
  <si>
    <t>darunter</t>
  </si>
  <si>
    <t>befristet</t>
  </si>
  <si>
    <r>
      <t>Sonstige</t>
    </r>
    <r>
      <rPr>
        <vertAlign val="superscript"/>
        <sz val="8"/>
        <rFont val="Arial"/>
        <family val="2"/>
      </rPr>
      <t>1</t>
    </r>
  </si>
  <si>
    <r>
      <t>1</t>
    </r>
    <r>
      <rPr>
        <sz val="8"/>
        <rFont val="Arial"/>
        <family val="2"/>
      </rPr>
      <t xml:space="preserve"> Geforderte Arbeitszeit einschließlich: Vollzeit oder Teilzeit; keine Angaben; Heimarbeit oder Telearbeit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</si>
</sst>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 #,##0.00\ &quot;€&quot;_-;\-* #,##0.00\ &quot;€&quot;_-;_-* &quot;-&quot;??\ &quot;€&quot;_-;_-@_-"/>
    <numFmt numFmtId="164" formatCode="_(&quot;€&quot;* #,##0.00_);_(&quot;€&quot;* \(#,##0.00\);_(&quot;€&quot;* &quot;-&quot;??_);_(@_)"/>
    <numFmt numFmtId="165" formatCode="_-* #,##0\ _€_-;\-* #,##0\ _€_-;_-* &quot;-&quot;\ _€_-;_-@_-"/>
    <numFmt numFmtId="166" formatCode="#\ ###\ ##0__;\-\ #\ ###\ ##0__;\-__"/>
    <numFmt numFmtId="167" formatCode="#\ ###\ ##0____;\-\ #\ ###\ ##0____;\-____"/>
    <numFmt numFmtId="168" formatCode="#\ ##0.0_);\(#\ ##0.0\)"/>
    <numFmt numFmtId="169" formatCode="#\ ##0.00_);\(#\ ##0.00\)"/>
    <numFmt numFmtId="170" formatCode="#\ ##0.000_);\(#\ ##0.000\)"/>
    <numFmt numFmtId="171" formatCode="0.0_)"/>
    <numFmt numFmtId="172" formatCode="@__"/>
    <numFmt numFmtId="173" formatCode="@\ *."/>
    <numFmt numFmtId="174" formatCode="\ @\ *."/>
    <numFmt numFmtId="175" formatCode="\+#\ ###\ ##0;\-\ #\ ###\ ##0;\-"/>
    <numFmt numFmtId="176" formatCode="* &quot;[&quot;#0&quot;]&quot;"/>
    <numFmt numFmtId="177" formatCode="*+\ #\ ###\ ###\ ##0.0;\-\ #\ ###\ ###\ ##0.0;* &quot;&quot;\-&quot;&quot;"/>
    <numFmt numFmtId="178" formatCode="\+\ #\ ###\ ###\ ##0.0;\-\ #\ ###\ ###\ ##0.0;* &quot;&quot;\-&quot;&quot;"/>
    <numFmt numFmtId="179" formatCode="* &quot;[&quot;#0\ \ &quot;]&quot;"/>
    <numFmt numFmtId="180" formatCode="##\ ###\ ##0"/>
    <numFmt numFmtId="181" formatCode="#\ ###\ ###"/>
    <numFmt numFmtId="182" formatCode="#\ ###\ ##0.0;\-\ #\ ###\ ##0.0;\-"/>
    <numFmt numFmtId="183" formatCode="#,##0.0"/>
    <numFmt numFmtId="184" formatCode="* #,##0;* \-_ #,##0;\-"/>
    <numFmt numFmtId="185" formatCode="* #,##0;* \-#,##0;\-"/>
  </numFmts>
  <fonts count="43">
    <font>
      <sz val="8"/>
      <name val="Arial"/>
      <family val="2"/>
    </font>
    <font>
      <sz val="11"/>
      <color theme="1"/>
      <name val="Arial"/>
      <family val="2"/>
    </font>
    <font>
      <sz val="11"/>
      <color theme="1"/>
      <name val="Arial"/>
      <family val="2"/>
    </font>
    <font>
      <sz val="10"/>
      <name val="Arial"/>
      <family val="2"/>
    </font>
    <font>
      <sz val="14"/>
      <name val="Arial"/>
      <family val="2"/>
    </font>
    <font>
      <sz val="8"/>
      <name val="Arial"/>
      <family val="2"/>
    </font>
    <font>
      <b/>
      <sz val="20"/>
      <name val="Helv"/>
    </font>
    <font>
      <sz val="10"/>
      <name val="Arial"/>
      <family val="2"/>
    </font>
    <font>
      <b/>
      <sz val="10"/>
      <name val="Arial"/>
      <family val="2"/>
    </font>
    <font>
      <sz val="8"/>
      <name val="Frutiger 55 Roman"/>
      <family val="2"/>
    </font>
    <font>
      <vertAlign val="superscript"/>
      <sz val="8"/>
      <name val="Frutiger 55 Roman"/>
      <family val="2"/>
    </font>
    <font>
      <sz val="8"/>
      <name val="Frutiger 45 Light"/>
      <family val="2"/>
    </font>
    <font>
      <sz val="10"/>
      <name val="Frutiger 55 Roman"/>
      <family val="2"/>
    </font>
    <font>
      <b/>
      <sz val="10"/>
      <name val="Frutiger 45 Light"/>
      <family val="2"/>
    </font>
    <font>
      <u/>
      <sz val="8"/>
      <name val="Frutiger 45 Light"/>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6"/>
      <name val="Arial"/>
      <family val="2"/>
    </font>
    <font>
      <sz val="11"/>
      <color indexed="20"/>
      <name val="Arial"/>
      <family val="2"/>
    </font>
    <font>
      <sz val="7.5"/>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vertAlign val="superscript"/>
      <sz val="8"/>
      <name val="Arial"/>
      <family val="2"/>
    </font>
    <font>
      <u/>
      <sz val="8"/>
      <name val="Arial"/>
      <family val="2"/>
    </font>
    <font>
      <u/>
      <sz val="10"/>
      <color indexed="12"/>
      <name val="Arial"/>
      <family val="2"/>
    </font>
    <font>
      <u/>
      <sz val="8"/>
      <color indexed="12"/>
      <name val="Tahoma"/>
      <family val="2"/>
    </font>
    <font>
      <u/>
      <sz val="11"/>
      <color theme="10"/>
      <name val="Arial"/>
      <family val="2"/>
    </font>
    <font>
      <u/>
      <sz val="10"/>
      <color theme="10"/>
      <name val="Arial"/>
      <family val="2"/>
    </font>
    <font>
      <sz val="11"/>
      <color theme="1"/>
      <name val="Arial"/>
      <family val="2"/>
    </font>
    <font>
      <sz val="9"/>
      <color theme="1"/>
      <name val="Arial"/>
      <family val="2"/>
    </font>
    <font>
      <sz val="10"/>
      <color rgb="FF000000"/>
      <name val="Arial"/>
      <family val="2"/>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
      <patternFill patternType="solid">
        <fgColor indexed="42"/>
        <bgColor indexed="64"/>
      </patternFill>
    </fill>
  </fills>
  <borders count="3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style="medium">
        <color indexed="9"/>
      </left>
      <right/>
      <top/>
      <bottom style="medium">
        <color indexed="9"/>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8"/>
      </top>
      <bottom/>
      <diagonal/>
    </border>
    <border>
      <left/>
      <right style="thin">
        <color indexed="8"/>
      </right>
      <top/>
      <bottom/>
      <diagonal/>
    </border>
    <border>
      <left/>
      <right style="hair">
        <color indexed="22"/>
      </right>
      <top/>
      <bottom/>
      <diagonal/>
    </border>
    <border>
      <left style="medium">
        <color indexed="9"/>
      </left>
      <right/>
      <top style="medium">
        <color indexed="9"/>
      </top>
      <bottom/>
      <diagonal/>
    </border>
    <border>
      <left/>
      <right/>
      <top/>
      <bottom style="medium">
        <color indexed="9"/>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22"/>
      </left>
      <right style="hair">
        <color indexed="22"/>
      </right>
      <top/>
      <bottom/>
      <diagonal/>
    </border>
  </borders>
  <cellStyleXfs count="123">
    <xf numFmtId="166" fontId="0" fillId="0" borderId="0" applyFill="0" applyBorder="0" applyAlignment="0" applyProtection="0">
      <alignment vertical="center"/>
    </xf>
    <xf numFmtId="173" fontId="5" fillId="0" borderId="0"/>
    <xf numFmtId="49" fontId="5" fillId="0" borderId="0"/>
    <xf numFmtId="171" fontId="7" fillId="0" borderId="0">
      <alignment horizontal="center"/>
    </xf>
    <xf numFmtId="171" fontId="3" fillId="0" borderId="0">
      <alignment horizontal="center"/>
    </xf>
    <xf numFmtId="174" fontId="5" fillId="0" borderId="0"/>
    <xf numFmtId="175" fontId="7" fillId="0" borderId="0"/>
    <xf numFmtId="175" fontId="3" fillId="0" borderId="0"/>
    <xf numFmtId="176" fontId="7" fillId="0" borderId="0"/>
    <xf numFmtId="176" fontId="3" fillId="0" borderId="0"/>
    <xf numFmtId="177" fontId="7" fillId="0" borderId="0"/>
    <xf numFmtId="177" fontId="3" fillId="0" borderId="0"/>
    <xf numFmtId="178" fontId="7" fillId="0" borderId="0">
      <alignment horizontal="center"/>
    </xf>
    <xf numFmtId="178" fontId="3" fillId="0" borderId="0">
      <alignment horizontal="center"/>
    </xf>
    <xf numFmtId="179" fontId="7" fillId="0" borderId="0">
      <alignment horizontal="center"/>
    </xf>
    <xf numFmtId="179" fontId="3" fillId="0" borderId="0">
      <alignment horizontal="center"/>
    </xf>
    <xf numFmtId="180" fontId="7" fillId="0" borderId="0">
      <alignment horizontal="center"/>
    </xf>
    <xf numFmtId="180" fontId="3" fillId="0" borderId="0">
      <alignment horizontal="center"/>
    </xf>
    <xf numFmtId="181" fontId="7" fillId="0" borderId="0">
      <alignment horizontal="center"/>
    </xf>
    <xf numFmtId="181" fontId="3" fillId="0" borderId="0">
      <alignment horizontal="center"/>
    </xf>
    <xf numFmtId="182" fontId="7" fillId="0" borderId="0">
      <alignment horizontal="center"/>
    </xf>
    <xf numFmtId="182" fontId="3" fillId="0" borderId="0">
      <alignment horizontal="center"/>
    </xf>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11" borderId="1" applyNumberFormat="0" applyAlignment="0" applyProtection="0"/>
    <xf numFmtId="0" fontId="18" fillId="11" borderId="2" applyNumberFormat="0" applyAlignment="0" applyProtection="0"/>
    <xf numFmtId="168" fontId="4" fillId="0" borderId="0"/>
    <xf numFmtId="169" fontId="4" fillId="0" borderId="0"/>
    <xf numFmtId="170" fontId="4" fillId="0" borderId="0"/>
    <xf numFmtId="165" fontId="3" fillId="0" borderId="0" applyFont="0" applyFill="0" applyBorder="0" applyAlignment="0" applyProtection="0"/>
    <xf numFmtId="0" fontId="19" fillId="4"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164" fontId="7" fillId="0" borderId="0" applyFont="0" applyFill="0" applyBorder="0" applyAlignment="0" applyProtection="0"/>
    <xf numFmtId="164" fontId="3" fillId="0" borderId="0" applyFont="0" applyFill="0" applyBorder="0" applyAlignment="0" applyProtection="0"/>
    <xf numFmtId="166" fontId="4" fillId="0" borderId="0"/>
    <xf numFmtId="0" fontId="22" fillId="3" borderId="0" applyNumberFormat="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12" borderId="0" applyNumberFormat="0" applyBorder="0" applyAlignment="0" applyProtection="0"/>
    <xf numFmtId="0" fontId="24" fillId="0" borderId="4" applyFont="0" applyBorder="0" applyAlignment="0"/>
    <xf numFmtId="1" fontId="8" fillId="13" borderId="5">
      <alignment horizontal="right"/>
    </xf>
    <xf numFmtId="0" fontId="15" fillId="14" borderId="6" applyNumberFormat="0" applyFont="0" applyAlignment="0" applyProtection="0"/>
    <xf numFmtId="9" fontId="3" fillId="0" borderId="0" applyFont="0" applyFill="0" applyBorder="0" applyAlignment="0" applyProtection="0"/>
    <xf numFmtId="0" fontId="25" fillId="2"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1" fillId="0" borderId="0"/>
    <xf numFmtId="0" fontId="5" fillId="0" borderId="0"/>
    <xf numFmtId="0" fontId="40" fillId="0" borderId="0"/>
    <xf numFmtId="0" fontId="3" fillId="0" borderId="0"/>
    <xf numFmtId="0" fontId="3" fillId="0" borderId="0"/>
    <xf numFmtId="0" fontId="3" fillId="0" borderId="0"/>
    <xf numFmtId="0" fontId="40" fillId="0" borderId="0"/>
    <xf numFmtId="0" fontId="40" fillId="0" borderId="0"/>
    <xf numFmtId="183" fontId="26" fillId="0" borderId="0">
      <alignment horizontal="center" vertical="center"/>
    </xf>
    <xf numFmtId="0" fontId="6" fillId="0" borderId="0"/>
    <xf numFmtId="0" fontId="27" fillId="0" borderId="0" applyNumberFormat="0" applyFill="0" applyBorder="0" applyAlignment="0" applyProtection="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3" fillId="15" borderId="11"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2" fillId="0" borderId="0"/>
    <xf numFmtId="0" fontId="36" fillId="0" borderId="0" applyNumberFormat="0" applyFill="0" applyBorder="0" applyAlignment="0" applyProtection="0">
      <alignment vertical="top"/>
      <protection locked="0"/>
    </xf>
    <xf numFmtId="0" fontId="38" fillId="0" borderId="0" applyNumberFormat="0" applyFill="0" applyBorder="0" applyAlignment="0" applyProtection="0"/>
    <xf numFmtId="0" fontId="1" fillId="0" borderId="0"/>
  </cellStyleXfs>
  <cellXfs count="110">
    <xf numFmtId="166" fontId="0" fillId="0" borderId="0" xfId="0" applyAlignment="1"/>
    <xf numFmtId="166" fontId="0" fillId="0" borderId="0" xfId="0" applyAlignment="1">
      <alignment horizontal="centerContinuous"/>
    </xf>
    <xf numFmtId="166" fontId="0" fillId="0" borderId="0" xfId="0" applyAlignment="1" applyProtection="1"/>
    <xf numFmtId="166" fontId="7" fillId="0" borderId="0" xfId="0" applyFont="1" applyAlignment="1">
      <alignment horizontal="centerContinuous"/>
    </xf>
    <xf numFmtId="166" fontId="5" fillId="0" borderId="0" xfId="0" applyFont="1" applyAlignment="1"/>
    <xf numFmtId="166" fontId="7" fillId="0" borderId="0" xfId="0" applyFont="1" applyBorder="1" applyAlignment="1"/>
    <xf numFmtId="166" fontId="8" fillId="0" borderId="0" xfId="0" applyFont="1" applyBorder="1" applyAlignment="1"/>
    <xf numFmtId="166" fontId="7" fillId="0" borderId="0" xfId="0" quotePrefix="1" applyFont="1" applyBorder="1" applyAlignment="1"/>
    <xf numFmtId="166" fontId="7" fillId="0" borderId="0" xfId="0" applyFont="1" applyBorder="1" applyAlignment="1">
      <alignment horizontal="center"/>
    </xf>
    <xf numFmtId="166" fontId="8" fillId="0" borderId="0" xfId="0" applyFont="1" applyBorder="1" applyAlignment="1">
      <alignment horizontal="center"/>
    </xf>
    <xf numFmtId="166" fontId="7" fillId="0" borderId="12" xfId="0" applyFont="1" applyBorder="1" applyAlignment="1">
      <alignment horizontal="center"/>
    </xf>
    <xf numFmtId="166" fontId="7" fillId="0" borderId="13" xfId="0" applyFont="1" applyBorder="1" applyAlignment="1">
      <alignment horizontal="center"/>
    </xf>
    <xf numFmtId="166" fontId="7" fillId="0" borderId="14" xfId="0" applyFont="1" applyBorder="1" applyAlignment="1">
      <alignment horizontal="center"/>
    </xf>
    <xf numFmtId="166" fontId="7" fillId="0" borderId="15" xfId="0" applyFont="1" applyBorder="1" applyAlignment="1">
      <alignment horizontal="center"/>
    </xf>
    <xf numFmtId="166" fontId="7" fillId="0" borderId="16" xfId="0" applyFont="1" applyBorder="1" applyAlignment="1">
      <alignment horizontal="center"/>
    </xf>
    <xf numFmtId="166" fontId="7" fillId="0" borderId="17" xfId="0" applyFont="1" applyBorder="1" applyAlignment="1">
      <alignment horizontal="center"/>
    </xf>
    <xf numFmtId="166" fontId="7" fillId="0" borderId="12" xfId="0" applyFont="1" applyBorder="1" applyAlignment="1"/>
    <xf numFmtId="166" fontId="7" fillId="0" borderId="13" xfId="0" applyFont="1" applyBorder="1" applyAlignment="1"/>
    <xf numFmtId="166" fontId="7" fillId="0" borderId="14" xfId="0" applyFont="1" applyBorder="1" applyAlignment="1"/>
    <xf numFmtId="166" fontId="8" fillId="0" borderId="15" xfId="0" applyFont="1" applyBorder="1" applyAlignment="1"/>
    <xf numFmtId="166" fontId="7" fillId="0" borderId="16" xfId="0" applyFont="1" applyBorder="1" applyAlignment="1"/>
    <xf numFmtId="166" fontId="7" fillId="0" borderId="17" xfId="0" applyFont="1" applyBorder="1" applyAlignment="1"/>
    <xf numFmtId="166" fontId="8" fillId="0" borderId="15" xfId="0" applyFont="1" applyBorder="1" applyAlignment="1">
      <alignment horizontal="center"/>
    </xf>
    <xf numFmtId="166" fontId="7" fillId="0" borderId="13" xfId="0" quotePrefix="1" applyFont="1" applyBorder="1" applyAlignment="1"/>
    <xf numFmtId="166" fontId="7" fillId="0" borderId="15" xfId="0" quotePrefix="1" applyFont="1" applyBorder="1" applyAlignment="1"/>
    <xf numFmtId="166" fontId="7" fillId="0" borderId="15" xfId="0" applyFont="1" applyBorder="1" applyAlignment="1"/>
    <xf numFmtId="166" fontId="8" fillId="0" borderId="15" xfId="0" quotePrefix="1" applyFont="1" applyBorder="1" applyAlignment="1"/>
    <xf numFmtId="166" fontId="11" fillId="0" borderId="0" xfId="0" applyFont="1" applyFill="1" applyBorder="1" applyAlignment="1">
      <alignment vertical="center"/>
    </xf>
    <xf numFmtId="166" fontId="13" fillId="0" borderId="0" xfId="0" applyFont="1" applyFill="1" applyBorder="1" applyAlignment="1">
      <alignment horizontal="left" vertical="center"/>
    </xf>
    <xf numFmtId="166" fontId="9" fillId="0" borderId="0" xfId="0" applyFont="1" applyFill="1" applyBorder="1" applyAlignment="1">
      <alignment vertical="center"/>
    </xf>
    <xf numFmtId="167" fontId="11" fillId="0" borderId="0" xfId="0" applyNumberFormat="1" applyFont="1" applyFill="1" applyBorder="1" applyAlignment="1" applyProtection="1">
      <alignment vertical="center"/>
    </xf>
    <xf numFmtId="166" fontId="11" fillId="0" borderId="0" xfId="0" applyFont="1" applyFill="1" applyBorder="1" applyAlignment="1" applyProtection="1">
      <alignment vertical="center"/>
    </xf>
    <xf numFmtId="166" fontId="14" fillId="0" borderId="0" xfId="0" applyFont="1" applyFill="1" applyBorder="1" applyAlignment="1">
      <alignment horizontal="left" vertical="center"/>
    </xf>
    <xf numFmtId="166" fontId="12" fillId="16" borderId="0" xfId="0" applyFont="1" applyFill="1" applyBorder="1" applyAlignment="1">
      <alignment horizontal="left" vertical="center"/>
    </xf>
    <xf numFmtId="166" fontId="9" fillId="16" borderId="18" xfId="0" applyFont="1" applyFill="1" applyBorder="1" applyAlignment="1">
      <alignment horizontal="centerContinuous" vertical="center"/>
    </xf>
    <xf numFmtId="166" fontId="9" fillId="16" borderId="19" xfId="0" applyFont="1" applyFill="1" applyBorder="1" applyAlignment="1">
      <alignment horizontal="center" vertical="center"/>
    </xf>
    <xf numFmtId="166" fontId="9" fillId="16" borderId="19" xfId="0" applyFont="1" applyFill="1" applyBorder="1" applyAlignment="1">
      <alignment horizontal="centerContinuous" vertical="center"/>
    </xf>
    <xf numFmtId="166" fontId="9" fillId="16" borderId="20" xfId="0" applyFont="1" applyFill="1" applyBorder="1" applyAlignment="1">
      <alignment vertical="center"/>
    </xf>
    <xf numFmtId="0" fontId="9" fillId="16" borderId="21" xfId="0" applyNumberFormat="1" applyFont="1" applyFill="1" applyBorder="1" applyAlignment="1">
      <alignment horizontal="center" vertical="center"/>
    </xf>
    <xf numFmtId="166" fontId="9" fillId="16" borderId="22" xfId="0" applyFont="1" applyFill="1" applyBorder="1" applyAlignment="1">
      <alignment horizontal="centerContinuous" vertical="center"/>
    </xf>
    <xf numFmtId="166" fontId="7" fillId="0" borderId="0" xfId="0" applyFont="1" applyBorder="1" applyAlignment="1">
      <alignment horizontal="centerContinuous"/>
    </xf>
    <xf numFmtId="166" fontId="8" fillId="0" borderId="0" xfId="0" applyFont="1" applyBorder="1" applyAlignment="1">
      <alignment horizontal="centerContinuous"/>
    </xf>
    <xf numFmtId="166" fontId="0" fillId="0" borderId="23" xfId="0" applyBorder="1" applyAlignment="1"/>
    <xf numFmtId="166" fontId="0" fillId="0" borderId="24" xfId="0" applyBorder="1" applyAlignment="1">
      <alignment horizontal="center" vertical="center" wrapText="1"/>
    </xf>
    <xf numFmtId="166" fontId="0" fillId="0" borderId="24" xfId="0" quotePrefix="1" applyBorder="1" applyAlignment="1">
      <alignment horizontal="center" vertical="center" wrapText="1"/>
    </xf>
    <xf numFmtId="166" fontId="0" fillId="0" borderId="25" xfId="0" applyBorder="1" applyAlignment="1"/>
    <xf numFmtId="166" fontId="0" fillId="0" borderId="26" xfId="0" applyBorder="1" applyAlignment="1"/>
    <xf numFmtId="166" fontId="0" fillId="0" borderId="0" xfId="0" applyAlignment="1" applyProtection="1">
      <alignment horizontal="centerContinuous"/>
    </xf>
    <xf numFmtId="166" fontId="0" fillId="0" borderId="0" xfId="0" applyFill="1" applyAlignment="1" applyProtection="1"/>
    <xf numFmtId="172" fontId="0" fillId="0" borderId="0" xfId="0" applyNumberFormat="1" applyAlignment="1" applyProtection="1">
      <alignment horizontal="right"/>
    </xf>
    <xf numFmtId="166" fontId="0" fillId="0" borderId="0" xfId="0" quotePrefix="1" applyAlignment="1" applyProtection="1">
      <alignment horizontal="right"/>
    </xf>
    <xf numFmtId="0" fontId="0" fillId="0" borderId="27" xfId="0" quotePrefix="1" applyNumberFormat="1" applyBorder="1" applyAlignment="1">
      <alignment horizontal="center"/>
    </xf>
    <xf numFmtId="0" fontId="0" fillId="0" borderId="27" xfId="0" applyNumberFormat="1" applyBorder="1" applyAlignment="1">
      <alignment horizontal="center"/>
    </xf>
    <xf numFmtId="166" fontId="0" fillId="0" borderId="0" xfId="0" applyFill="1" applyBorder="1" applyAlignment="1" applyProtection="1"/>
    <xf numFmtId="166" fontId="0" fillId="0" borderId="0" xfId="0" applyAlignment="1" applyProtection="1">
      <alignment horizontal="right"/>
    </xf>
    <xf numFmtId="166" fontId="7" fillId="0" borderId="15" xfId="0" applyFont="1" applyBorder="1" applyAlignment="1">
      <alignment wrapText="1"/>
    </xf>
    <xf numFmtId="166" fontId="7" fillId="0" borderId="14" xfId="0" applyFont="1" applyBorder="1" applyAlignment="1">
      <alignment wrapText="1"/>
    </xf>
    <xf numFmtId="166" fontId="7" fillId="0" borderId="0" xfId="0" applyFont="1" applyBorder="1" applyAlignment="1">
      <alignment wrapText="1"/>
    </xf>
    <xf numFmtId="166" fontId="0" fillId="0" borderId="0" xfId="0" applyFont="1" applyAlignment="1">
      <alignment horizontal="centerContinuous"/>
    </xf>
    <xf numFmtId="166" fontId="0" fillId="0" borderId="0" xfId="0" applyFont="1" applyAlignment="1"/>
    <xf numFmtId="166" fontId="8" fillId="0" borderId="0" xfId="0" applyFont="1" applyFill="1" applyBorder="1" applyAlignment="1">
      <alignment horizontal="left" vertical="center"/>
    </xf>
    <xf numFmtId="166" fontId="0" fillId="0" borderId="0" xfId="0" applyFont="1" applyFill="1" applyBorder="1" applyAlignment="1">
      <alignment vertical="center"/>
    </xf>
    <xf numFmtId="166" fontId="0" fillId="16" borderId="18" xfId="0" applyFont="1" applyFill="1" applyBorder="1" applyAlignment="1">
      <alignment horizontal="centerContinuous" vertical="center"/>
    </xf>
    <xf numFmtId="166" fontId="0" fillId="16" borderId="19" xfId="0" applyFont="1" applyFill="1" applyBorder="1" applyAlignment="1">
      <alignment horizontal="center" vertical="center"/>
    </xf>
    <xf numFmtId="166" fontId="0" fillId="16" borderId="19" xfId="0" applyFont="1" applyFill="1" applyBorder="1" applyAlignment="1">
      <alignment horizontal="centerContinuous" vertical="center"/>
    </xf>
    <xf numFmtId="166" fontId="0" fillId="16" borderId="19" xfId="0" quotePrefix="1" applyFont="1" applyFill="1" applyBorder="1" applyAlignment="1">
      <alignment horizontal="center" vertical="center"/>
    </xf>
    <xf numFmtId="166" fontId="0" fillId="16" borderId="20" xfId="0" applyFont="1" applyFill="1" applyBorder="1" applyAlignment="1">
      <alignment vertical="center"/>
    </xf>
    <xf numFmtId="0" fontId="0" fillId="16" borderId="21" xfId="0" applyNumberFormat="1" applyFont="1" applyFill="1" applyBorder="1" applyAlignment="1">
      <alignment horizontal="center" vertical="center"/>
    </xf>
    <xf numFmtId="167" fontId="0" fillId="0" borderId="0" xfId="0" applyNumberFormat="1" applyFont="1" applyFill="1" applyBorder="1" applyAlignment="1" applyProtection="1">
      <alignment vertical="center"/>
    </xf>
    <xf numFmtId="166" fontId="0" fillId="0" borderId="0" xfId="0" applyFont="1" applyFill="1" applyBorder="1" applyAlignment="1" applyProtection="1">
      <alignment vertical="center"/>
    </xf>
    <xf numFmtId="166" fontId="35" fillId="0" borderId="0" xfId="0" applyFont="1" applyFill="1" applyBorder="1" applyAlignment="1">
      <alignment horizontal="left" vertical="center"/>
    </xf>
    <xf numFmtId="166" fontId="34" fillId="0" borderId="0" xfId="0" applyFont="1" applyAlignment="1"/>
    <xf numFmtId="166" fontId="0" fillId="0" borderId="0" xfId="0" applyFont="1" applyFill="1" applyBorder="1" applyAlignment="1">
      <alignment horizontal="left" vertical="center"/>
    </xf>
    <xf numFmtId="184" fontId="5" fillId="0" borderId="0" xfId="0" applyNumberFormat="1" applyFont="1" applyFill="1" applyBorder="1" applyAlignment="1">
      <alignment horizontal="right"/>
    </xf>
    <xf numFmtId="184" fontId="5" fillId="0" borderId="28" xfId="0" applyNumberFormat="1" applyFont="1" applyFill="1" applyBorder="1" applyAlignment="1">
      <alignment horizontal="right"/>
    </xf>
    <xf numFmtId="166" fontId="0" fillId="16" borderId="18" xfId="0" applyFill="1" applyBorder="1" applyAlignment="1">
      <alignment horizontal="centerContinuous" vertical="center"/>
    </xf>
    <xf numFmtId="166" fontId="0" fillId="16" borderId="19" xfId="0" applyFill="1" applyBorder="1" applyAlignment="1">
      <alignment horizontal="centerContinuous" vertical="center"/>
    </xf>
    <xf numFmtId="166" fontId="0" fillId="0" borderId="0" xfId="0" applyAlignment="1" applyProtection="1">
      <alignment horizontal="right" indent="1"/>
    </xf>
    <xf numFmtId="166" fontId="0" fillId="0" borderId="0" xfId="0" quotePrefix="1" applyFont="1" applyFill="1" applyBorder="1" applyAlignment="1" applyProtection="1">
      <alignment horizontal="centerContinuous" vertical="center"/>
    </xf>
    <xf numFmtId="166" fontId="0" fillId="0" borderId="0" xfId="0" applyFill="1" applyBorder="1" applyAlignment="1">
      <alignment horizontal="right"/>
    </xf>
    <xf numFmtId="167" fontId="0" fillId="0" borderId="0" xfId="0" applyNumberFormat="1" applyFill="1" applyBorder="1" applyAlignment="1" applyProtection="1">
      <alignment vertical="center"/>
    </xf>
    <xf numFmtId="166" fontId="0" fillId="0" borderId="0" xfId="0" applyFont="1" applyFill="1" applyBorder="1" applyAlignment="1">
      <alignment vertical="center"/>
    </xf>
    <xf numFmtId="167" fontId="0" fillId="0" borderId="0" xfId="0" applyNumberFormat="1" applyFont="1" applyFill="1" applyBorder="1" applyAlignment="1" applyProtection="1">
      <alignment vertical="center"/>
    </xf>
    <xf numFmtId="0" fontId="0" fillId="16" borderId="0" xfId="0" applyNumberFormat="1" applyFont="1" applyFill="1" applyBorder="1" applyAlignment="1">
      <alignment horizontal="center" vertical="center"/>
    </xf>
    <xf numFmtId="185" fontId="5" fillId="0" borderId="36" xfId="119" applyNumberFormat="1" applyFont="1" applyFill="1" applyBorder="1" applyAlignment="1">
      <alignment horizontal="right"/>
    </xf>
    <xf numFmtId="185" fontId="5" fillId="0" borderId="36" xfId="119" applyNumberFormat="1" applyFont="1" applyFill="1" applyBorder="1" applyAlignment="1">
      <alignment horizontal="right"/>
    </xf>
    <xf numFmtId="185" fontId="5" fillId="0" borderId="36" xfId="119" applyNumberFormat="1" applyFont="1" applyFill="1" applyBorder="1" applyAlignment="1">
      <alignment horizontal="right"/>
    </xf>
    <xf numFmtId="166" fontId="0" fillId="16" borderId="29" xfId="0" applyFill="1" applyBorder="1" applyAlignment="1">
      <alignment horizontal="center" vertical="center" wrapText="1"/>
    </xf>
    <xf numFmtId="166" fontId="0" fillId="16" borderId="22" xfId="0" applyFont="1" applyFill="1" applyBorder="1" applyAlignment="1">
      <alignment horizontal="center" vertical="center" wrapText="1"/>
    </xf>
    <xf numFmtId="166" fontId="0" fillId="16" borderId="22" xfId="0" applyFill="1" applyBorder="1" applyAlignment="1">
      <alignment horizontal="center" vertical="center"/>
    </xf>
    <xf numFmtId="166" fontId="0" fillId="16" borderId="30" xfId="0" applyFill="1" applyBorder="1" applyAlignment="1">
      <alignment horizontal="center" vertical="center"/>
    </xf>
    <xf numFmtId="166" fontId="3" fillId="16" borderId="0" xfId="0" applyFont="1" applyFill="1" applyBorder="1" applyAlignment="1">
      <alignment horizontal="center" vertical="center"/>
    </xf>
    <xf numFmtId="166" fontId="34" fillId="0" borderId="0" xfId="0" applyFont="1" applyFill="1" applyAlignment="1">
      <alignment horizontal="left"/>
    </xf>
    <xf numFmtId="166" fontId="0" fillId="16" borderId="31" xfId="0" applyFill="1" applyBorder="1" applyAlignment="1">
      <alignment horizontal="center" vertical="center" wrapText="1"/>
    </xf>
    <xf numFmtId="166" fontId="0" fillId="16" borderId="32" xfId="0" applyFont="1" applyFill="1" applyBorder="1" applyAlignment="1">
      <alignment horizontal="center" vertical="center"/>
    </xf>
    <xf numFmtId="166" fontId="0" fillId="16" borderId="18" xfId="0" applyFont="1" applyFill="1" applyBorder="1" applyAlignment="1">
      <alignment horizontal="center" vertical="center" wrapText="1"/>
    </xf>
    <xf numFmtId="166" fontId="0" fillId="16" borderId="19" xfId="0" applyFont="1" applyFill="1" applyBorder="1" applyAlignment="1">
      <alignment horizontal="center" vertical="center"/>
    </xf>
    <xf numFmtId="166" fontId="0" fillId="16" borderId="33" xfId="0" applyFill="1" applyBorder="1" applyAlignment="1">
      <alignment horizontal="center" vertical="center" wrapText="1"/>
    </xf>
    <xf numFmtId="166" fontId="0" fillId="16" borderId="19" xfId="0" applyFont="1" applyFill="1" applyBorder="1" applyAlignment="1">
      <alignment horizontal="center" vertical="center" wrapText="1"/>
    </xf>
    <xf numFmtId="166" fontId="0" fillId="16" borderId="19" xfId="0" applyFill="1" applyBorder="1" applyAlignment="1">
      <alignment horizontal="center" vertical="center" wrapText="1"/>
    </xf>
    <xf numFmtId="166" fontId="9" fillId="16" borderId="33" xfId="0" applyFont="1" applyFill="1" applyBorder="1" applyAlignment="1">
      <alignment horizontal="center" vertical="center" wrapText="1"/>
    </xf>
    <xf numFmtId="166" fontId="9" fillId="16" borderId="18" xfId="0" applyFont="1" applyFill="1" applyBorder="1" applyAlignment="1">
      <alignment horizontal="center" vertical="center" wrapText="1"/>
    </xf>
    <xf numFmtId="166" fontId="9" fillId="16" borderId="29" xfId="0" applyFont="1" applyFill="1" applyBorder="1" applyAlignment="1">
      <alignment horizontal="center" vertical="center" wrapText="1"/>
    </xf>
    <xf numFmtId="166" fontId="9" fillId="16" borderId="22" xfId="0" applyFont="1" applyFill="1" applyBorder="1" applyAlignment="1">
      <alignment horizontal="center" vertical="center" wrapText="1"/>
    </xf>
    <xf numFmtId="166" fontId="9" fillId="16" borderId="19" xfId="0" applyFont="1" applyFill="1" applyBorder="1" applyAlignment="1">
      <alignment horizontal="center" vertical="center"/>
    </xf>
    <xf numFmtId="166" fontId="9" fillId="16" borderId="19" xfId="0" applyFont="1" applyFill="1" applyBorder="1" applyAlignment="1">
      <alignment horizontal="center" vertical="center" wrapText="1"/>
    </xf>
    <xf numFmtId="166" fontId="0" fillId="0" borderId="34" xfId="0" applyBorder="1" applyAlignment="1">
      <alignment horizontal="center" vertical="center" wrapText="1"/>
    </xf>
    <xf numFmtId="166" fontId="0" fillId="0" borderId="24" xfId="0" applyBorder="1" applyAlignment="1">
      <alignment horizontal="center" vertical="center" wrapText="1"/>
    </xf>
    <xf numFmtId="166" fontId="0" fillId="0" borderId="35" xfId="0" applyBorder="1" applyAlignment="1">
      <alignment horizontal="center" vertical="center" wrapText="1"/>
    </xf>
    <xf numFmtId="166" fontId="0" fillId="0" borderId="24" xfId="0" quotePrefix="1" applyBorder="1" applyAlignment="1">
      <alignment horizontal="center" vertical="center" wrapText="1"/>
    </xf>
  </cellXfs>
  <cellStyles count="123">
    <cellStyle name="0mitP" xfId="1"/>
    <cellStyle name="0ohneP" xfId="2"/>
    <cellStyle name="10mitP" xfId="3"/>
    <cellStyle name="10mitP 2" xfId="4"/>
    <cellStyle name="1mitP" xfId="5"/>
    <cellStyle name="3mitP" xfId="6"/>
    <cellStyle name="3mitP 2" xfId="7"/>
    <cellStyle name="3ohneP" xfId="8"/>
    <cellStyle name="3ohneP 2" xfId="9"/>
    <cellStyle name="4mitP" xfId="10"/>
    <cellStyle name="4mitP 2" xfId="11"/>
    <cellStyle name="6mitP" xfId="12"/>
    <cellStyle name="6mitP 2" xfId="13"/>
    <cellStyle name="6ohneP" xfId="14"/>
    <cellStyle name="6ohneP 2" xfId="15"/>
    <cellStyle name="7mitP" xfId="16"/>
    <cellStyle name="7mitP 2" xfId="17"/>
    <cellStyle name="9mitP" xfId="18"/>
    <cellStyle name="9mitP 2" xfId="19"/>
    <cellStyle name="9ohneP" xfId="20"/>
    <cellStyle name="9ohneP 2" xfId="21"/>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28" builtinId="21" customBuiltin="1"/>
    <cellStyle name="Berechnung" xfId="29" builtinId="22" customBuiltin="1"/>
    <cellStyle name="Dez 1" xfId="30"/>
    <cellStyle name="Dez 2" xfId="31"/>
    <cellStyle name="Dez 3" xfId="32"/>
    <cellStyle name="Deźimal [0]" xfId="33"/>
    <cellStyle name="Eingabe" xfId="34" builtinId="20" customBuiltin="1"/>
    <cellStyle name="Ergebnis" xfId="35" builtinId="25" customBuiltin="1"/>
    <cellStyle name="Erklärender Text" xfId="36" builtinId="53" customBuiltin="1"/>
    <cellStyle name="Euro" xfId="37"/>
    <cellStyle name="Euro 2" xfId="38"/>
    <cellStyle name="Euro 2 2" xfId="97"/>
    <cellStyle name="Euro 3" xfId="96"/>
    <cellStyle name="Ganz" xfId="39"/>
    <cellStyle name="Gut" xfId="40" builtinId="26" customBuiltin="1"/>
    <cellStyle name="Hyperlink 2" xfId="41"/>
    <cellStyle name="Hyperlink 2 2" xfId="42"/>
    <cellStyle name="Hyperlink 3" xfId="43"/>
    <cellStyle name="Hyperlink 3 3" xfId="121"/>
    <cellStyle name="Hyperlink 4" xfId="44"/>
    <cellStyle name="Hyperlink 5" xfId="45"/>
    <cellStyle name="Hyperlink 6" xfId="46"/>
    <cellStyle name="Hyperlink 7" xfId="47"/>
    <cellStyle name="Hyperlũnk" xfId="48"/>
    <cellStyle name="Link 2" xfId="120"/>
    <cellStyle name="Neutral" xfId="49" builtinId="28" customBuiltin="1"/>
    <cellStyle name="nf2" xfId="50"/>
    <cellStyle name="Normal_040831_KapaBedarf-AA_Hochfahrlogik_A2LL_KT" xfId="51"/>
    <cellStyle name="Notiz" xfId="52" builtinId="10" customBuiltin="1"/>
    <cellStyle name="Prozent 2" xfId="53"/>
    <cellStyle name="Schlecht" xfId="54" builtinId="27" customBuiltin="1"/>
    <cellStyle name="Standard" xfId="0" builtinId="0"/>
    <cellStyle name="Standard 10" xfId="55"/>
    <cellStyle name="Standard 10 2" xfId="98"/>
    <cellStyle name="Standard 11" xfId="56"/>
    <cellStyle name="Standard 11 2" xfId="99"/>
    <cellStyle name="Standard 12" xfId="57"/>
    <cellStyle name="Standard 12 2" xfId="100"/>
    <cellStyle name="Standard 13" xfId="58"/>
    <cellStyle name="Standard 13 2" xfId="101"/>
    <cellStyle name="Standard 14" xfId="59"/>
    <cellStyle name="Standard 14 2" xfId="102"/>
    <cellStyle name="Standard 15" xfId="60"/>
    <cellStyle name="Standard 15 2" xfId="103"/>
    <cellStyle name="Standard 16" xfId="61"/>
    <cellStyle name="Standard 16 2" xfId="104"/>
    <cellStyle name="Standard 17" xfId="62"/>
    <cellStyle name="Standard 17 2" xfId="105"/>
    <cellStyle name="Standard 18" xfId="63"/>
    <cellStyle name="Standard 18 2" xfId="106"/>
    <cellStyle name="Standard 19" xfId="64"/>
    <cellStyle name="Standard 19 2" xfId="107"/>
    <cellStyle name="Standard 2" xfId="65"/>
    <cellStyle name="Standard 2 2" xfId="66"/>
    <cellStyle name="Standard 2 2 2" xfId="67"/>
    <cellStyle name="Standard 2 3" xfId="68"/>
    <cellStyle name="Standard 2 4" xfId="69"/>
    <cellStyle name="Standard 2 4 2" xfId="122"/>
    <cellStyle name="Standard 2 5" xfId="119"/>
    <cellStyle name="Standard 20" xfId="70"/>
    <cellStyle name="Standard 20 2" xfId="108"/>
    <cellStyle name="Standard 21" xfId="71"/>
    <cellStyle name="Standard 21 2" xfId="109"/>
    <cellStyle name="Standard 22" xfId="72"/>
    <cellStyle name="Standard 22 2" xfId="110"/>
    <cellStyle name="Standard 23" xfId="73"/>
    <cellStyle name="Standard 23 2" xfId="111"/>
    <cellStyle name="Standard 24" xfId="74"/>
    <cellStyle name="Standard 24 2" xfId="112"/>
    <cellStyle name="Standard 25" xfId="118"/>
    <cellStyle name="Standard 3" xfId="75"/>
    <cellStyle name="Standard 3 2" xfId="113"/>
    <cellStyle name="Standard 4" xfId="76"/>
    <cellStyle name="Standard 4 2" xfId="77"/>
    <cellStyle name="Standard 4 3" xfId="114"/>
    <cellStyle name="Standard 5" xfId="78"/>
    <cellStyle name="Standard 5 2" xfId="79"/>
    <cellStyle name="Standard 6" xfId="80"/>
    <cellStyle name="Standard 6 2" xfId="81"/>
    <cellStyle name="Standard 6 3" xfId="82"/>
    <cellStyle name="Standard 6 4" xfId="115"/>
    <cellStyle name="Standard 7" xfId="83"/>
    <cellStyle name="Standard 8" xfId="84"/>
    <cellStyle name="Standard 8 2" xfId="116"/>
    <cellStyle name="Standard 9" xfId="85"/>
    <cellStyle name="Standard 9 2" xfId="117"/>
    <cellStyle name="Tsd" xfId="86"/>
    <cellStyle name="U_1 - Formatvorlage1" xfId="87"/>
    <cellStyle name="Überschrift" xfId="88" builtinId="15" customBuiltin="1"/>
    <cellStyle name="Überschrift 1" xfId="89" builtinId="16" customBuiltin="1"/>
    <cellStyle name="Überschrift 2" xfId="90" builtinId="17" customBuiltin="1"/>
    <cellStyle name="Überschrift 3" xfId="91" builtinId="18" customBuiltin="1"/>
    <cellStyle name="Überschrift 4" xfId="92" builtinId="19" customBuiltin="1"/>
    <cellStyle name="Verknüpfte Zelle" xfId="93" builtinId="24" customBuiltin="1"/>
    <cellStyle name="Warnender Text" xfId="94" builtinId="11" customBuiltin="1"/>
    <cellStyle name="Zelle überprüfen" xfId="95"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FF99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0</xdr:row>
      <xdr:rowOff>133350</xdr:rowOff>
    </xdr:to>
    <xdr:pic>
      <xdr:nvPicPr>
        <xdr:cNvPr id="1043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447675</xdr:colOff>
      <xdr:row>0</xdr:row>
      <xdr:rowOff>133350</xdr:rowOff>
    </xdr:to>
    <xdr:pic>
      <xdr:nvPicPr>
        <xdr:cNvPr id="10432"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0</xdr:row>
      <xdr:rowOff>133350</xdr:rowOff>
    </xdr:to>
    <xdr:pic>
      <xdr:nvPicPr>
        <xdr:cNvPr id="1145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2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95250</xdr:colOff>
      <xdr:row>0</xdr:row>
      <xdr:rowOff>133350</xdr:rowOff>
    </xdr:to>
    <xdr:pic>
      <xdr:nvPicPr>
        <xdr:cNvPr id="11460"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2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0</xdr:row>
      <xdr:rowOff>133350</xdr:rowOff>
    </xdr:to>
    <xdr:pic>
      <xdr:nvPicPr>
        <xdr:cNvPr id="14527"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47625</xdr:colOff>
      <xdr:row>0</xdr:row>
      <xdr:rowOff>133350</xdr:rowOff>
    </xdr:to>
    <xdr:pic>
      <xdr:nvPicPr>
        <xdr:cNvPr id="14528"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555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133350</xdr:rowOff>
    </xdr:to>
    <xdr:pic>
      <xdr:nvPicPr>
        <xdr:cNvPr id="15552"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2\DOCSDATA\PROJEKTE\DOCSOPEN\STAT1\T1B1-A\1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eit 1990"/>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38"/>
  <sheetViews>
    <sheetView showGridLines="0" workbookViewId="0">
      <selection activeCell="B40" sqref="B40"/>
    </sheetView>
  </sheetViews>
  <sheetFormatPr baseColWidth="10" defaultRowHeight="12.75" customHeight="1"/>
  <cols>
    <col min="1" max="1" width="2.83203125" style="5" customWidth="1"/>
    <col min="2" max="2" width="104.83203125" style="5" customWidth="1"/>
    <col min="3" max="8" width="12.1640625" style="5" customWidth="1"/>
    <col min="9" max="9" width="15.6640625" style="5" customWidth="1"/>
    <col min="10" max="16384" width="12" style="5"/>
  </cols>
  <sheetData>
    <row r="1" spans="1:9" ht="12.75" customHeight="1">
      <c r="A1" s="10"/>
      <c r="B1" s="11"/>
    </row>
    <row r="2" spans="1:9" ht="12.75" customHeight="1">
      <c r="A2" s="12"/>
      <c r="B2" s="13" t="s">
        <v>13</v>
      </c>
      <c r="C2" s="8"/>
    </row>
    <row r="3" spans="1:9" ht="12.75" customHeight="1">
      <c r="A3" s="14"/>
      <c r="B3" s="15"/>
      <c r="C3" s="8"/>
    </row>
    <row r="4" spans="1:9" ht="12.75" customHeight="1">
      <c r="A4" s="10"/>
      <c r="B4" s="11"/>
      <c r="C4" s="8"/>
    </row>
    <row r="5" spans="1:9" ht="12.75" customHeight="1">
      <c r="A5" s="12"/>
      <c r="B5" s="22" t="s">
        <v>42</v>
      </c>
      <c r="C5" s="9"/>
      <c r="D5" s="6"/>
      <c r="E5" s="6"/>
      <c r="F5" s="6"/>
      <c r="G5" s="6"/>
      <c r="H5" s="6"/>
      <c r="I5" s="6"/>
    </row>
    <row r="6" spans="1:9" ht="12.75" customHeight="1">
      <c r="A6" s="12"/>
      <c r="B6" s="22" t="s">
        <v>51</v>
      </c>
      <c r="C6" s="8"/>
    </row>
    <row r="7" spans="1:9" ht="12.75" customHeight="1">
      <c r="A7" s="14"/>
      <c r="B7" s="15"/>
    </row>
    <row r="8" spans="1:9" ht="12.75" customHeight="1">
      <c r="A8" s="16"/>
      <c r="B8" s="23"/>
    </row>
    <row r="9" spans="1:9" ht="12.75" customHeight="1">
      <c r="A9" s="18"/>
      <c r="B9" s="19" t="s">
        <v>5</v>
      </c>
    </row>
    <row r="10" spans="1:9" ht="12.75" customHeight="1">
      <c r="A10" s="18"/>
      <c r="B10" s="24"/>
    </row>
    <row r="11" spans="1:9" ht="51">
      <c r="A11" s="18"/>
      <c r="B11" s="55" t="s">
        <v>57</v>
      </c>
    </row>
    <row r="12" spans="1:9" ht="12.75" customHeight="1">
      <c r="A12" s="18"/>
      <c r="B12" s="25"/>
    </row>
    <row r="13" spans="1:9" s="57" customFormat="1" ht="51">
      <c r="A13" s="56"/>
      <c r="B13" s="55" t="s">
        <v>56</v>
      </c>
    </row>
    <row r="14" spans="1:9" s="57" customFormat="1">
      <c r="A14" s="56"/>
      <c r="B14" s="55"/>
    </row>
    <row r="15" spans="1:9" s="57" customFormat="1" ht="25.5">
      <c r="A15" s="56"/>
      <c r="B15" s="55" t="s">
        <v>52</v>
      </c>
    </row>
    <row r="16" spans="1:9" ht="12.75" customHeight="1">
      <c r="A16" s="20"/>
      <c r="B16" s="25"/>
    </row>
    <row r="17" spans="1:4" ht="12.75" customHeight="1">
      <c r="A17" s="16"/>
      <c r="B17" s="17"/>
    </row>
    <row r="18" spans="1:4" ht="12.75" customHeight="1">
      <c r="A18" s="18"/>
      <c r="B18" s="19" t="s">
        <v>6</v>
      </c>
    </row>
    <row r="19" spans="1:4" ht="12.75" customHeight="1">
      <c r="A19" s="18"/>
      <c r="B19" s="25"/>
    </row>
    <row r="20" spans="1:4" ht="12.75" customHeight="1">
      <c r="A20" s="18"/>
      <c r="B20" s="24" t="s">
        <v>7</v>
      </c>
    </row>
    <row r="21" spans="1:4" ht="12.75" customHeight="1">
      <c r="A21" s="18"/>
      <c r="B21" s="24" t="s">
        <v>8</v>
      </c>
    </row>
    <row r="22" spans="1:4" ht="12.75" customHeight="1">
      <c r="A22" s="20"/>
      <c r="B22" s="21"/>
    </row>
    <row r="23" spans="1:4" ht="12.75" customHeight="1">
      <c r="A23" s="16"/>
      <c r="B23" s="17"/>
    </row>
    <row r="24" spans="1:4" ht="12.75" customHeight="1">
      <c r="A24" s="18"/>
      <c r="B24" s="26" t="s">
        <v>9</v>
      </c>
    </row>
    <row r="25" spans="1:4" ht="12.75" customHeight="1">
      <c r="A25" s="18"/>
      <c r="B25" s="25"/>
    </row>
    <row r="26" spans="1:4" ht="12.75" customHeight="1">
      <c r="A26" s="18"/>
      <c r="B26" s="25" t="s">
        <v>10</v>
      </c>
    </row>
    <row r="27" spans="1:4" ht="12.75" customHeight="1">
      <c r="A27" s="18"/>
      <c r="B27" s="25" t="s">
        <v>11</v>
      </c>
    </row>
    <row r="28" spans="1:4" ht="12.75" customHeight="1">
      <c r="A28" s="20"/>
      <c r="B28" s="21"/>
    </row>
    <row r="29" spans="1:4" ht="12.75" customHeight="1">
      <c r="A29" s="16"/>
      <c r="B29" s="17"/>
    </row>
    <row r="30" spans="1:4" ht="12.75" customHeight="1">
      <c r="A30" s="18"/>
      <c r="B30" s="26" t="s">
        <v>12</v>
      </c>
      <c r="D30" s="7" t="s">
        <v>14</v>
      </c>
    </row>
    <row r="31" spans="1:4" ht="12.75" customHeight="1">
      <c r="A31" s="18"/>
      <c r="B31" s="26"/>
      <c r="D31" s="7"/>
    </row>
    <row r="32" spans="1:4" ht="12.75" customHeight="1">
      <c r="A32" s="18"/>
      <c r="B32" s="25" t="s">
        <v>17</v>
      </c>
    </row>
    <row r="33" spans="1:2" ht="12.75" customHeight="1">
      <c r="A33" s="20"/>
      <c r="B33" s="21"/>
    </row>
    <row r="34" spans="1:2" ht="12.75" customHeight="1">
      <c r="A34" s="16"/>
      <c r="B34" s="17"/>
    </row>
    <row r="35" spans="1:2" ht="12.75" customHeight="1">
      <c r="A35" s="18"/>
      <c r="B35" s="26" t="s">
        <v>15</v>
      </c>
    </row>
    <row r="36" spans="1:2" ht="12.75" customHeight="1">
      <c r="A36" s="18"/>
      <c r="B36" s="25"/>
    </row>
    <row r="37" spans="1:2" ht="12.75" customHeight="1">
      <c r="A37" s="18"/>
      <c r="B37" s="25" t="s">
        <v>16</v>
      </c>
    </row>
    <row r="38" spans="1:2" ht="12.75" customHeight="1">
      <c r="A38" s="20"/>
      <c r="B38" s="21"/>
    </row>
  </sheetData>
  <phoneticPr fontId="0" type="noConversion"/>
  <pageMargins left="0.78740157480314998" right="0.78740157480314998" top="0.78740157480314998" bottom="0.78740157480314998" header="0.511811023622047" footer="0.511811023622047"/>
  <pageSetup paperSize="9" orientation="portrait" horizontalDpi="4294967292"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R57"/>
  <sheetViews>
    <sheetView tabSelected="1" zoomScaleNormal="100" workbookViewId="0">
      <selection activeCell="G17" sqref="G17"/>
    </sheetView>
  </sheetViews>
  <sheetFormatPr baseColWidth="10" defaultColWidth="9.5" defaultRowHeight="12.75" customHeight="1"/>
  <cols>
    <col min="1" max="1" width="7.83203125" style="59" customWidth="1"/>
    <col min="2" max="2" width="12.83203125" style="59" customWidth="1"/>
    <col min="3" max="3" width="10.33203125" style="59" customWidth="1"/>
    <col min="4" max="5" width="8.6640625" style="59" customWidth="1"/>
    <col min="6" max="9" width="9.83203125" style="59" customWidth="1"/>
    <col min="10" max="10" width="9.33203125" style="59" customWidth="1"/>
    <col min="11" max="11" width="9.83203125" style="59" customWidth="1"/>
    <col min="12" max="16384" width="9.5" style="59"/>
  </cols>
  <sheetData>
    <row r="1" spans="1:16" ht="12.75" customHeight="1">
      <c r="A1" s="3" t="s">
        <v>39</v>
      </c>
      <c r="B1" s="3"/>
      <c r="C1" s="3"/>
      <c r="D1" s="3"/>
      <c r="E1" s="3"/>
      <c r="F1" s="3"/>
      <c r="G1" s="3"/>
      <c r="H1" s="3"/>
      <c r="I1" s="3"/>
      <c r="J1" s="58"/>
      <c r="K1" s="58"/>
    </row>
    <row r="2" spans="1:16" ht="12.75" customHeight="1">
      <c r="A2" s="3"/>
      <c r="B2" s="58"/>
      <c r="C2" s="58"/>
      <c r="D2" s="58"/>
      <c r="E2" s="58"/>
    </row>
    <row r="3" spans="1:16" s="60" customFormat="1" ht="24.75" customHeight="1">
      <c r="A3" s="91" t="s">
        <v>63</v>
      </c>
      <c r="B3" s="91"/>
      <c r="C3" s="91"/>
      <c r="D3" s="91"/>
      <c r="E3" s="91"/>
      <c r="F3" s="91"/>
      <c r="G3" s="91"/>
      <c r="H3" s="91"/>
      <c r="I3" s="91"/>
      <c r="J3" s="91"/>
      <c r="K3" s="91"/>
      <c r="L3" s="91"/>
    </row>
    <row r="4" spans="1:16" s="61" customFormat="1" ht="12.75" customHeight="1"/>
    <row r="5" spans="1:16" s="61" customFormat="1" ht="12.75" customHeight="1" thickBot="1">
      <c r="A5" s="93" t="s">
        <v>60</v>
      </c>
      <c r="B5" s="95" t="s">
        <v>53</v>
      </c>
      <c r="C5" s="75" t="s">
        <v>62</v>
      </c>
      <c r="D5" s="62"/>
      <c r="E5" s="62"/>
      <c r="F5" s="62"/>
      <c r="G5" s="62"/>
      <c r="H5" s="62"/>
      <c r="I5" s="62"/>
      <c r="J5" s="89" t="s">
        <v>66</v>
      </c>
      <c r="K5" s="90"/>
      <c r="L5" s="90"/>
    </row>
    <row r="6" spans="1:16" s="61" customFormat="1" ht="12.75" customHeight="1" thickBot="1">
      <c r="A6" s="94"/>
      <c r="B6" s="96"/>
      <c r="C6" s="98" t="s">
        <v>19</v>
      </c>
      <c r="D6" s="99" t="s">
        <v>67</v>
      </c>
      <c r="E6" s="76" t="s">
        <v>61</v>
      </c>
      <c r="F6" s="64"/>
      <c r="G6" s="64"/>
      <c r="H6" s="64"/>
      <c r="I6" s="64"/>
      <c r="J6" s="97" t="s">
        <v>22</v>
      </c>
      <c r="K6" s="87" t="s">
        <v>23</v>
      </c>
      <c r="L6" s="87" t="s">
        <v>68</v>
      </c>
    </row>
    <row r="7" spans="1:16" s="61" customFormat="1" ht="12.75" customHeight="1" thickBot="1">
      <c r="A7" s="94"/>
      <c r="B7" s="96"/>
      <c r="C7" s="98"/>
      <c r="D7" s="98"/>
      <c r="E7" s="63" t="s">
        <v>58</v>
      </c>
      <c r="F7" s="64" t="s">
        <v>3</v>
      </c>
      <c r="G7" s="63" t="s">
        <v>1</v>
      </c>
      <c r="H7" s="65" t="s">
        <v>59</v>
      </c>
      <c r="I7" s="63" t="s">
        <v>32</v>
      </c>
      <c r="J7" s="95"/>
      <c r="K7" s="88"/>
      <c r="L7" s="88"/>
    </row>
    <row r="8" spans="1:16" s="61" customFormat="1" ht="12.75" customHeight="1">
      <c r="A8" s="66"/>
    </row>
    <row r="9" spans="1:16" s="61" customFormat="1" ht="12.75" customHeight="1">
      <c r="A9" s="67">
        <v>2000</v>
      </c>
      <c r="B9" s="68">
        <v>9115</v>
      </c>
      <c r="C9" s="68">
        <v>7641</v>
      </c>
      <c r="D9" s="68">
        <v>1474</v>
      </c>
      <c r="E9" s="61">
        <v>3</v>
      </c>
      <c r="F9" s="68">
        <v>1024</v>
      </c>
      <c r="G9" s="68">
        <v>218</v>
      </c>
      <c r="H9" s="61">
        <v>42</v>
      </c>
      <c r="I9" s="68">
        <v>187</v>
      </c>
      <c r="J9" s="68">
        <v>7947</v>
      </c>
      <c r="K9" s="68">
        <v>1168</v>
      </c>
      <c r="L9" s="79" t="s">
        <v>4</v>
      </c>
    </row>
    <row r="10" spans="1:16" s="61" customFormat="1" ht="12.75" customHeight="1">
      <c r="A10" s="67">
        <v>2001</v>
      </c>
      <c r="B10" s="68">
        <v>8736</v>
      </c>
      <c r="C10" s="68">
        <v>7623</v>
      </c>
      <c r="D10" s="68">
        <v>1106</v>
      </c>
      <c r="E10" s="61">
        <v>33</v>
      </c>
      <c r="F10" s="68">
        <v>669</v>
      </c>
      <c r="G10" s="68">
        <v>205</v>
      </c>
      <c r="H10" s="61">
        <v>29</v>
      </c>
      <c r="I10" s="68">
        <v>170</v>
      </c>
      <c r="J10" s="68">
        <v>7287</v>
      </c>
      <c r="K10" s="80">
        <v>1449</v>
      </c>
      <c r="L10" s="79" t="s">
        <v>4</v>
      </c>
      <c r="M10" s="69"/>
      <c r="N10" s="69"/>
      <c r="O10" s="69"/>
      <c r="P10" s="69"/>
    </row>
    <row r="11" spans="1:16" s="61" customFormat="1" ht="12.75" customHeight="1">
      <c r="A11" s="67">
        <v>2002</v>
      </c>
      <c r="B11" s="68">
        <v>5643</v>
      </c>
      <c r="C11" s="68">
        <v>4795</v>
      </c>
      <c r="D11" s="68">
        <v>848</v>
      </c>
      <c r="E11" s="61">
        <v>160</v>
      </c>
      <c r="F11" s="68">
        <v>246</v>
      </c>
      <c r="G11" s="68">
        <v>259</v>
      </c>
      <c r="H11" s="61">
        <v>94</v>
      </c>
      <c r="I11" s="68">
        <v>89</v>
      </c>
      <c r="J11" s="68">
        <v>4557</v>
      </c>
      <c r="K11" s="68">
        <v>1086</v>
      </c>
      <c r="L11" s="79" t="s">
        <v>4</v>
      </c>
      <c r="M11" s="69"/>
      <c r="N11" s="69"/>
      <c r="O11" s="69"/>
      <c r="P11" s="69"/>
    </row>
    <row r="12" spans="1:16" s="61" customFormat="1" ht="12.75" customHeight="1">
      <c r="A12" s="67">
        <v>2003</v>
      </c>
      <c r="B12" s="68">
        <v>2783</v>
      </c>
      <c r="C12" s="68">
        <v>2399</v>
      </c>
      <c r="D12" s="68">
        <v>384</v>
      </c>
      <c r="E12" s="61">
        <v>192</v>
      </c>
      <c r="F12" s="68">
        <v>59</v>
      </c>
      <c r="G12" s="68">
        <v>85</v>
      </c>
      <c r="H12" s="61">
        <v>11</v>
      </c>
      <c r="I12" s="68">
        <v>37</v>
      </c>
      <c r="J12" s="68">
        <v>2365</v>
      </c>
      <c r="K12" s="68">
        <v>418</v>
      </c>
      <c r="L12" s="79" t="s">
        <v>4</v>
      </c>
      <c r="M12" s="69"/>
      <c r="N12" s="69"/>
      <c r="O12" s="69"/>
      <c r="P12" s="69"/>
    </row>
    <row r="13" spans="1:16" s="61" customFormat="1" ht="12.75" customHeight="1">
      <c r="A13" s="67">
        <v>2004</v>
      </c>
      <c r="B13" s="68">
        <v>2442</v>
      </c>
      <c r="C13" s="68">
        <v>2053</v>
      </c>
      <c r="D13" s="68">
        <v>389</v>
      </c>
      <c r="E13" s="61">
        <v>85</v>
      </c>
      <c r="F13" s="68">
        <v>137</v>
      </c>
      <c r="G13" s="68">
        <v>108</v>
      </c>
      <c r="H13" s="61">
        <v>11</v>
      </c>
      <c r="I13" s="68">
        <v>48</v>
      </c>
      <c r="J13" s="68">
        <v>2078</v>
      </c>
      <c r="K13" s="68">
        <v>364</v>
      </c>
      <c r="L13" s="79" t="s">
        <v>4</v>
      </c>
      <c r="M13" s="69"/>
      <c r="N13" s="69"/>
      <c r="O13" s="69"/>
      <c r="P13" s="69"/>
    </row>
    <row r="14" spans="1:16" s="61" customFormat="1" ht="12.75" customHeight="1">
      <c r="A14" s="67">
        <v>2005</v>
      </c>
      <c r="B14" s="68">
        <v>2561</v>
      </c>
      <c r="C14" s="68">
        <v>2120</v>
      </c>
      <c r="D14" s="68">
        <v>435</v>
      </c>
      <c r="E14" s="61">
        <v>89</v>
      </c>
      <c r="F14" s="68">
        <v>155</v>
      </c>
      <c r="G14" s="68">
        <v>123</v>
      </c>
      <c r="H14" s="61">
        <v>7</v>
      </c>
      <c r="I14" s="68">
        <v>61</v>
      </c>
      <c r="J14" s="68">
        <v>2126</v>
      </c>
      <c r="K14" s="68">
        <v>435</v>
      </c>
      <c r="L14" s="79" t="s">
        <v>4</v>
      </c>
      <c r="M14" s="69"/>
      <c r="N14" s="69"/>
      <c r="O14" s="69"/>
      <c r="P14" s="69"/>
    </row>
    <row r="15" spans="1:16" s="61" customFormat="1" ht="12.75" customHeight="1">
      <c r="A15" s="67">
        <v>2006</v>
      </c>
      <c r="B15" s="68">
        <v>4315</v>
      </c>
      <c r="C15" s="68">
        <v>3422</v>
      </c>
      <c r="D15" s="68">
        <v>846</v>
      </c>
      <c r="E15" s="61">
        <v>178</v>
      </c>
      <c r="F15" s="68">
        <v>254</v>
      </c>
      <c r="G15" s="68">
        <v>261</v>
      </c>
      <c r="H15" s="79" t="s">
        <v>4</v>
      </c>
      <c r="I15" s="68">
        <v>153</v>
      </c>
      <c r="J15" s="68">
        <v>3367</v>
      </c>
      <c r="K15" s="68">
        <v>803</v>
      </c>
      <c r="L15" s="79" t="s">
        <v>4</v>
      </c>
      <c r="M15" s="69"/>
      <c r="N15" s="69"/>
      <c r="O15" s="69"/>
      <c r="P15" s="69"/>
    </row>
    <row r="16" spans="1:16" s="61" customFormat="1" ht="12.75" customHeight="1">
      <c r="A16" s="67">
        <v>2007</v>
      </c>
      <c r="B16" s="68">
        <v>4051</v>
      </c>
      <c r="C16" s="68">
        <v>3168</v>
      </c>
      <c r="D16" s="68">
        <v>883</v>
      </c>
      <c r="E16" s="61">
        <v>178</v>
      </c>
      <c r="F16" s="68">
        <v>205</v>
      </c>
      <c r="G16" s="68">
        <v>327</v>
      </c>
      <c r="H16" s="61">
        <v>29</v>
      </c>
      <c r="I16" s="68">
        <v>144</v>
      </c>
      <c r="J16" s="68">
        <v>3063</v>
      </c>
      <c r="K16" s="68">
        <v>853</v>
      </c>
      <c r="L16" s="79" t="s">
        <v>4</v>
      </c>
      <c r="M16" s="69"/>
      <c r="N16" s="69"/>
      <c r="O16" s="69"/>
      <c r="P16" s="69"/>
    </row>
    <row r="17" spans="1:18" s="61" customFormat="1" ht="12.75" customHeight="1">
      <c r="A17" s="67">
        <v>2008</v>
      </c>
      <c r="B17" s="68">
        <v>4930</v>
      </c>
      <c r="C17" s="68">
        <v>3998</v>
      </c>
      <c r="D17" s="68">
        <v>895</v>
      </c>
      <c r="E17" s="61">
        <v>84</v>
      </c>
      <c r="F17" s="68">
        <v>217</v>
      </c>
      <c r="G17" s="68">
        <v>406</v>
      </c>
      <c r="H17" s="79" t="s">
        <v>4</v>
      </c>
      <c r="I17" s="68">
        <v>188</v>
      </c>
      <c r="J17" s="68">
        <v>4078</v>
      </c>
      <c r="K17" s="68">
        <v>686</v>
      </c>
      <c r="L17" s="79" t="s">
        <v>4</v>
      </c>
      <c r="M17" s="69"/>
      <c r="N17" s="69"/>
      <c r="O17" s="69"/>
      <c r="P17" s="69"/>
      <c r="R17" s="85"/>
    </row>
    <row r="18" spans="1:18" s="61" customFormat="1" ht="12.75" customHeight="1">
      <c r="A18" s="67">
        <v>2009</v>
      </c>
      <c r="B18" s="68">
        <v>3290</v>
      </c>
      <c r="C18" s="68">
        <v>2545</v>
      </c>
      <c r="D18" s="68">
        <v>745</v>
      </c>
      <c r="E18" s="61">
        <v>113</v>
      </c>
      <c r="F18" s="68">
        <v>122</v>
      </c>
      <c r="G18" s="68">
        <v>262</v>
      </c>
      <c r="H18" s="61">
        <v>43</v>
      </c>
      <c r="I18" s="68">
        <v>205</v>
      </c>
      <c r="J18" s="68">
        <v>2585</v>
      </c>
      <c r="K18" s="68">
        <v>530</v>
      </c>
      <c r="L18" s="79" t="s">
        <v>4</v>
      </c>
      <c r="M18" s="69"/>
      <c r="N18" s="69"/>
      <c r="O18" s="69"/>
      <c r="P18" s="69"/>
      <c r="R18" s="85"/>
    </row>
    <row r="19" spans="1:18" s="61" customFormat="1" ht="12.75" customHeight="1">
      <c r="A19" s="67">
        <v>2010</v>
      </c>
      <c r="B19" s="68">
        <v>4507</v>
      </c>
      <c r="C19" s="68">
        <v>3705</v>
      </c>
      <c r="D19" s="68">
        <v>781</v>
      </c>
      <c r="E19" s="61">
        <v>59</v>
      </c>
      <c r="F19" s="68">
        <v>201</v>
      </c>
      <c r="G19" s="68">
        <v>331</v>
      </c>
      <c r="H19" s="79" t="s">
        <v>4</v>
      </c>
      <c r="I19" s="68">
        <v>190</v>
      </c>
      <c r="J19" s="68">
        <v>3649</v>
      </c>
      <c r="K19" s="68">
        <v>685</v>
      </c>
      <c r="L19" s="61">
        <v>173</v>
      </c>
      <c r="M19" s="69"/>
      <c r="N19" s="69"/>
      <c r="O19" s="69"/>
      <c r="P19" s="69"/>
      <c r="R19" s="85"/>
    </row>
    <row r="20" spans="1:18" s="61" customFormat="1" ht="12.75" customHeight="1">
      <c r="A20" s="67">
        <v>2011</v>
      </c>
      <c r="B20" s="68">
        <v>6229</v>
      </c>
      <c r="C20" s="68">
        <v>5223</v>
      </c>
      <c r="D20" s="68">
        <v>968</v>
      </c>
      <c r="E20" s="61">
        <v>111</v>
      </c>
      <c r="F20" s="68">
        <v>187</v>
      </c>
      <c r="G20" s="68">
        <v>479</v>
      </c>
      <c r="H20" s="79" t="s">
        <v>4</v>
      </c>
      <c r="I20" s="68">
        <v>191</v>
      </c>
      <c r="J20" s="68">
        <v>5267</v>
      </c>
      <c r="K20" s="68">
        <v>777</v>
      </c>
      <c r="L20" s="61">
        <v>185</v>
      </c>
      <c r="M20" s="69"/>
      <c r="N20" s="69"/>
      <c r="O20" s="69"/>
      <c r="P20" s="69"/>
      <c r="R20" s="85"/>
    </row>
    <row r="21" spans="1:18" s="61" customFormat="1" ht="12.75" customHeight="1">
      <c r="A21" s="67">
        <v>2012</v>
      </c>
      <c r="B21" s="68">
        <v>6072</v>
      </c>
      <c r="C21" s="68">
        <v>5090</v>
      </c>
      <c r="D21" s="68">
        <v>935</v>
      </c>
      <c r="E21" s="61">
        <v>95</v>
      </c>
      <c r="F21" s="68">
        <v>172</v>
      </c>
      <c r="G21" s="68">
        <v>439</v>
      </c>
      <c r="H21" s="79" t="s">
        <v>4</v>
      </c>
      <c r="I21" s="68">
        <v>229</v>
      </c>
      <c r="J21" s="68">
        <v>4864</v>
      </c>
      <c r="K21" s="68">
        <v>610</v>
      </c>
      <c r="L21" s="61">
        <v>598</v>
      </c>
      <c r="M21" s="69"/>
      <c r="N21" s="69"/>
      <c r="O21" s="69"/>
      <c r="P21" s="69"/>
      <c r="R21" s="85"/>
    </row>
    <row r="22" spans="1:18" s="61" customFormat="1" ht="12.75" customHeight="1">
      <c r="A22" s="67">
        <v>2013</v>
      </c>
      <c r="B22" s="68">
        <v>5767</v>
      </c>
      <c r="C22" s="68">
        <v>4736</v>
      </c>
      <c r="D22" s="68">
        <v>978</v>
      </c>
      <c r="E22" s="61">
        <v>55</v>
      </c>
      <c r="F22" s="68">
        <v>326</v>
      </c>
      <c r="G22" s="68">
        <v>373</v>
      </c>
      <c r="H22" s="79" t="s">
        <v>4</v>
      </c>
      <c r="I22" s="68">
        <v>224</v>
      </c>
      <c r="J22" s="68">
        <v>4536</v>
      </c>
      <c r="K22" s="68">
        <v>518</v>
      </c>
      <c r="L22" s="61">
        <v>713</v>
      </c>
      <c r="M22" s="69"/>
      <c r="N22" s="69"/>
      <c r="O22" s="69"/>
      <c r="P22" s="69"/>
      <c r="R22" s="84"/>
    </row>
    <row r="23" spans="1:18" s="61" customFormat="1" ht="12.75" customHeight="1">
      <c r="A23" s="67">
        <v>2014</v>
      </c>
      <c r="B23" s="68">
        <v>7729</v>
      </c>
      <c r="C23" s="68">
        <v>5768</v>
      </c>
      <c r="D23" s="68">
        <v>1917</v>
      </c>
      <c r="E23" s="61">
        <v>110</v>
      </c>
      <c r="F23" s="68">
        <v>262</v>
      </c>
      <c r="G23" s="68">
        <v>1355</v>
      </c>
      <c r="H23" s="79" t="s">
        <v>4</v>
      </c>
      <c r="I23" s="68">
        <v>190</v>
      </c>
      <c r="J23" s="68">
        <v>5244</v>
      </c>
      <c r="K23" s="68">
        <v>1191</v>
      </c>
      <c r="L23" s="61">
        <v>1294</v>
      </c>
      <c r="M23" s="69"/>
      <c r="N23" s="69"/>
      <c r="O23" s="69"/>
      <c r="P23" s="69"/>
      <c r="R23" s="86"/>
    </row>
    <row r="24" spans="1:18" s="61" customFormat="1" ht="12.75" customHeight="1">
      <c r="A24" s="67">
        <v>2015</v>
      </c>
      <c r="B24" s="68">
        <v>7180</v>
      </c>
      <c r="C24" s="68">
        <v>5983</v>
      </c>
      <c r="D24" s="68">
        <v>1197</v>
      </c>
      <c r="E24" s="61">
        <v>135</v>
      </c>
      <c r="F24" s="68">
        <v>184</v>
      </c>
      <c r="G24" s="68">
        <v>644</v>
      </c>
      <c r="H24" s="61">
        <v>48</v>
      </c>
      <c r="I24" s="68">
        <v>186</v>
      </c>
      <c r="J24" s="68">
        <v>5179</v>
      </c>
      <c r="K24" s="68">
        <v>875</v>
      </c>
      <c r="L24" s="61">
        <v>1126</v>
      </c>
      <c r="M24" s="69"/>
      <c r="N24" s="69"/>
      <c r="O24" s="69"/>
      <c r="P24" s="69"/>
      <c r="R24" s="86"/>
    </row>
    <row r="25" spans="1:18" s="61" customFormat="1" ht="12.75" customHeight="1">
      <c r="A25" s="67">
        <v>2016</v>
      </c>
      <c r="B25" s="68">
        <v>7412</v>
      </c>
      <c r="C25" s="68">
        <v>6502</v>
      </c>
      <c r="D25" s="68">
        <v>910</v>
      </c>
      <c r="E25" s="61">
        <v>71</v>
      </c>
      <c r="F25" s="68">
        <v>116</v>
      </c>
      <c r="G25" s="68">
        <v>497</v>
      </c>
      <c r="H25" s="61">
        <v>39</v>
      </c>
      <c r="I25" s="68">
        <v>187</v>
      </c>
      <c r="J25" s="68">
        <v>5554</v>
      </c>
      <c r="K25" s="68">
        <v>733</v>
      </c>
      <c r="L25" s="61">
        <v>1125</v>
      </c>
      <c r="M25" s="69"/>
      <c r="N25" s="69"/>
      <c r="O25" s="69"/>
      <c r="P25" s="69"/>
      <c r="R25" s="86"/>
    </row>
    <row r="26" spans="1:18" s="61" customFormat="1" ht="12.75" customHeight="1">
      <c r="A26" s="67">
        <v>2017</v>
      </c>
      <c r="B26" s="68">
        <v>8287</v>
      </c>
      <c r="C26" s="68">
        <v>7260</v>
      </c>
      <c r="D26" s="68">
        <v>1027</v>
      </c>
      <c r="E26" s="61">
        <v>77</v>
      </c>
      <c r="F26" s="68">
        <v>179</v>
      </c>
      <c r="G26" s="68">
        <v>526</v>
      </c>
      <c r="H26" s="61">
        <v>85</v>
      </c>
      <c r="I26" s="68">
        <v>160</v>
      </c>
      <c r="J26" s="68">
        <v>6344</v>
      </c>
      <c r="K26" s="68">
        <v>815</v>
      </c>
      <c r="L26" s="61">
        <v>1128</v>
      </c>
      <c r="M26" s="69"/>
      <c r="N26" s="69"/>
      <c r="O26" s="69"/>
      <c r="P26" s="69"/>
      <c r="R26" s="86"/>
    </row>
    <row r="27" spans="1:18" s="61" customFormat="1" ht="12.75" customHeight="1">
      <c r="A27" s="67">
        <v>2018</v>
      </c>
      <c r="B27" s="68">
        <v>9211</v>
      </c>
      <c r="C27" s="68">
        <v>8076</v>
      </c>
      <c r="D27" s="68">
        <v>1135</v>
      </c>
      <c r="E27" s="61">
        <v>167</v>
      </c>
      <c r="F27" s="68">
        <v>170</v>
      </c>
      <c r="G27" s="68">
        <v>479</v>
      </c>
      <c r="H27" s="61">
        <v>114</v>
      </c>
      <c r="I27" s="68">
        <v>205</v>
      </c>
      <c r="J27" s="68">
        <v>6954</v>
      </c>
      <c r="K27" s="68">
        <v>876</v>
      </c>
      <c r="L27" s="61">
        <v>1381</v>
      </c>
      <c r="M27" s="69"/>
      <c r="N27" s="69"/>
      <c r="O27" s="69"/>
      <c r="P27" s="69"/>
      <c r="R27" s="86"/>
    </row>
    <row r="28" spans="1:18" s="61" customFormat="1" ht="12.75" customHeight="1">
      <c r="A28" s="83">
        <v>2019</v>
      </c>
      <c r="B28" s="82">
        <v>8258</v>
      </c>
      <c r="C28" s="82">
        <v>7348</v>
      </c>
      <c r="D28" s="82">
        <v>910</v>
      </c>
      <c r="E28" s="81">
        <v>75</v>
      </c>
      <c r="F28" s="82">
        <v>91</v>
      </c>
      <c r="G28" s="82">
        <v>396</v>
      </c>
      <c r="H28" s="81">
        <v>172</v>
      </c>
      <c r="I28" s="82">
        <v>176</v>
      </c>
      <c r="J28" s="82">
        <v>5899</v>
      </c>
      <c r="K28" s="82">
        <v>881</v>
      </c>
      <c r="L28" s="81">
        <v>1478</v>
      </c>
      <c r="M28" s="69"/>
      <c r="N28" s="69"/>
      <c r="O28" s="69"/>
      <c r="P28" s="69"/>
    </row>
    <row r="29" spans="1:18" s="61" customFormat="1" ht="12.75" customHeight="1">
      <c r="A29" s="83">
        <v>2020</v>
      </c>
      <c r="B29" s="82">
        <v>5007</v>
      </c>
      <c r="C29" s="82">
        <v>4534</v>
      </c>
      <c r="D29" s="82">
        <v>473</v>
      </c>
      <c r="E29" s="81">
        <v>41</v>
      </c>
      <c r="F29" s="82">
        <v>79</v>
      </c>
      <c r="G29" s="82">
        <v>217</v>
      </c>
      <c r="H29" s="81">
        <v>32</v>
      </c>
      <c r="I29" s="82">
        <v>104</v>
      </c>
      <c r="J29" s="82">
        <v>3498</v>
      </c>
      <c r="K29" s="82">
        <v>424</v>
      </c>
      <c r="L29" s="81">
        <v>1085</v>
      </c>
      <c r="M29" s="69"/>
      <c r="N29" s="69"/>
      <c r="O29" s="69"/>
      <c r="P29" s="69"/>
    </row>
    <row r="30" spans="1:18" s="81" customFormat="1" ht="12.75" customHeight="1">
      <c r="A30" s="83">
        <v>2021</v>
      </c>
      <c r="B30" s="82">
        <v>6429</v>
      </c>
      <c r="C30" s="82">
        <v>5786</v>
      </c>
      <c r="D30" s="82">
        <v>643</v>
      </c>
      <c r="E30" s="81">
        <v>64</v>
      </c>
      <c r="F30" s="82">
        <v>52</v>
      </c>
      <c r="G30" s="82">
        <v>294</v>
      </c>
      <c r="H30" s="81">
        <v>121</v>
      </c>
      <c r="I30" s="82">
        <v>112</v>
      </c>
      <c r="J30" s="82">
        <v>4345</v>
      </c>
      <c r="K30" s="82">
        <v>665</v>
      </c>
      <c r="L30" s="81">
        <v>1419</v>
      </c>
      <c r="M30" s="69"/>
      <c r="N30" s="69"/>
      <c r="O30" s="69"/>
      <c r="P30" s="69"/>
    </row>
    <row r="31" spans="1:18" s="81" customFormat="1" ht="12.75" customHeight="1">
      <c r="A31" s="83">
        <v>2022</v>
      </c>
      <c r="B31" s="82">
        <v>8414</v>
      </c>
      <c r="C31" s="82">
        <v>7358</v>
      </c>
      <c r="D31" s="82">
        <v>1056</v>
      </c>
      <c r="E31" s="81">
        <v>107</v>
      </c>
      <c r="F31" s="82">
        <v>127</v>
      </c>
      <c r="G31" s="82">
        <v>341</v>
      </c>
      <c r="H31" s="81">
        <v>315</v>
      </c>
      <c r="I31" s="82">
        <v>166</v>
      </c>
      <c r="J31" s="82">
        <v>5798</v>
      </c>
      <c r="K31" s="82">
        <v>838</v>
      </c>
      <c r="L31" s="81">
        <v>1778</v>
      </c>
      <c r="M31" s="69"/>
      <c r="N31" s="69"/>
      <c r="O31" s="69"/>
      <c r="P31" s="69"/>
    </row>
    <row r="32" spans="1:18" s="81" customFormat="1" ht="12.75" customHeight="1">
      <c r="A32" s="83">
        <v>2023</v>
      </c>
      <c r="B32" s="82">
        <v>6958</v>
      </c>
      <c r="C32" s="82">
        <v>6388</v>
      </c>
      <c r="D32" s="82">
        <v>570</v>
      </c>
      <c r="E32" s="81">
        <v>126</v>
      </c>
      <c r="F32" s="82">
        <v>44</v>
      </c>
      <c r="G32" s="82">
        <v>202</v>
      </c>
      <c r="H32" s="81">
        <v>33</v>
      </c>
      <c r="I32" s="82">
        <v>165</v>
      </c>
      <c r="J32" s="82">
        <v>4490</v>
      </c>
      <c r="K32" s="82">
        <v>751</v>
      </c>
      <c r="L32" s="81">
        <v>1717</v>
      </c>
      <c r="M32" s="69"/>
      <c r="N32" s="69"/>
      <c r="O32" s="69"/>
      <c r="P32" s="69"/>
    </row>
    <row r="33" spans="1:16" s="81" customFormat="1" ht="12.75" customHeight="1">
      <c r="A33" s="83">
        <v>2024</v>
      </c>
      <c r="B33" s="82">
        <v>5165</v>
      </c>
      <c r="C33" s="82">
        <v>4741</v>
      </c>
      <c r="D33" s="82">
        <f>B33-C33</f>
        <v>424</v>
      </c>
      <c r="E33" s="81">
        <v>52</v>
      </c>
      <c r="F33" s="82">
        <v>76</v>
      </c>
      <c r="G33" s="82">
        <v>150</v>
      </c>
      <c r="H33" s="79" t="s">
        <v>4</v>
      </c>
      <c r="I33" s="82">
        <v>115</v>
      </c>
      <c r="J33" s="82">
        <v>3228</v>
      </c>
      <c r="K33" s="82">
        <v>620</v>
      </c>
      <c r="L33" s="81">
        <v>1317</v>
      </c>
      <c r="M33" s="69"/>
      <c r="N33" s="69"/>
      <c r="O33" s="69"/>
      <c r="P33" s="69"/>
    </row>
    <row r="34" spans="1:16" s="61" customFormat="1" ht="9.75" customHeight="1">
      <c r="A34" s="70"/>
      <c r="B34" s="69"/>
      <c r="C34" s="69"/>
      <c r="D34" s="69"/>
      <c r="E34" s="81"/>
      <c r="F34" s="81"/>
      <c r="G34" s="81"/>
      <c r="H34" s="81"/>
      <c r="I34" s="69"/>
      <c r="J34" s="69"/>
      <c r="K34" s="69"/>
    </row>
    <row r="35" spans="1:16" s="61" customFormat="1" ht="12.75" customHeight="1">
      <c r="A35" s="92" t="s">
        <v>69</v>
      </c>
      <c r="B35" s="92"/>
      <c r="C35" s="92"/>
      <c r="D35" s="92"/>
      <c r="E35" s="92"/>
      <c r="F35" s="92"/>
      <c r="G35" s="92"/>
      <c r="H35" s="92"/>
      <c r="I35" s="92"/>
      <c r="J35" s="92"/>
      <c r="K35" s="92"/>
      <c r="L35" s="92"/>
    </row>
    <row r="36" spans="1:16" s="61" customFormat="1" ht="6" customHeight="1">
      <c r="B36" s="69"/>
      <c r="C36" s="69"/>
      <c r="D36" s="69"/>
      <c r="E36" s="69"/>
      <c r="F36" s="69"/>
      <c r="G36" s="69"/>
      <c r="H36" s="69"/>
      <c r="I36" s="69"/>
      <c r="J36" s="69"/>
    </row>
    <row r="37" spans="1:16" s="61" customFormat="1" ht="12.75" customHeight="1">
      <c r="A37" s="72" t="s">
        <v>38</v>
      </c>
      <c r="B37" s="69"/>
      <c r="C37" s="69"/>
      <c r="J37" s="69"/>
    </row>
    <row r="38" spans="1:16" s="61" customFormat="1" ht="12.75" customHeight="1">
      <c r="J38" s="69"/>
    </row>
    <row r="39" spans="1:16" ht="12.75" customHeight="1">
      <c r="B39" s="73"/>
      <c r="C39" s="73"/>
      <c r="D39" s="73"/>
      <c r="E39" s="73"/>
      <c r="F39" s="73"/>
      <c r="G39" s="73"/>
      <c r="H39" s="73"/>
      <c r="I39" s="73"/>
      <c r="J39" s="69"/>
      <c r="K39" s="74"/>
    </row>
    <row r="41" spans="1:16" ht="11.25"/>
    <row r="42" spans="1:16" ht="11.25"/>
    <row r="43" spans="1:16" ht="11.25"/>
    <row r="44" spans="1:16" ht="11.25"/>
    <row r="45" spans="1:16" ht="11.25"/>
    <row r="46" spans="1:16" ht="11.25"/>
    <row r="47" spans="1:16" ht="11.25"/>
    <row r="48" spans="1:16" ht="11.25"/>
    <row r="49" ht="11.25"/>
    <row r="50" ht="11.25"/>
    <row r="57" ht="12.75" hidden="1" customHeight="1"/>
  </sheetData>
  <mergeCells count="10">
    <mergeCell ref="L6:L7"/>
    <mergeCell ref="J5:L5"/>
    <mergeCell ref="A3:L3"/>
    <mergeCell ref="A35:L35"/>
    <mergeCell ref="A5:A7"/>
    <mergeCell ref="B5:B7"/>
    <mergeCell ref="J6:J7"/>
    <mergeCell ref="K6:K7"/>
    <mergeCell ref="C6:C7"/>
    <mergeCell ref="D6:D7"/>
  </mergeCells>
  <phoneticPr fontId="0" type="noConversion"/>
  <pageMargins left="0.52" right="0.16" top="0.984251969" bottom="0.984251969" header="0.4921259845" footer="0.4921259845"/>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5">
    <pageSetUpPr fitToPage="1"/>
  </sheetPr>
  <dimension ref="A1:V72"/>
  <sheetViews>
    <sheetView topLeftCell="A3" workbookViewId="0">
      <selection activeCell="K44" sqref="K44"/>
    </sheetView>
  </sheetViews>
  <sheetFormatPr baseColWidth="10" defaultColWidth="9.83203125" defaultRowHeight="12.75" customHeight="1" outlineLevelCol="1"/>
  <cols>
    <col min="1" max="1" width="9.83203125" customWidth="1"/>
    <col min="2" max="2" width="13" customWidth="1"/>
    <col min="3" max="5" width="9.83203125" hidden="1" customWidth="1" outlineLevel="1"/>
    <col min="6" max="6" width="13.83203125" hidden="1" customWidth="1" outlineLevel="1"/>
    <col min="7" max="7" width="10.83203125" customWidth="1" collapsed="1"/>
    <col min="8" max="9" width="10.83203125" customWidth="1"/>
    <col min="10" max="10" width="9.83203125" customWidth="1"/>
    <col min="11" max="13" width="10.83203125" customWidth="1"/>
    <col min="14" max="14" width="13.33203125" customWidth="1"/>
    <col min="15" max="15" width="11.1640625" customWidth="1"/>
    <col min="16" max="16" width="12.33203125" customWidth="1"/>
    <col min="17" max="17" width="13.33203125" customWidth="1"/>
  </cols>
  <sheetData>
    <row r="1" spans="1:17" ht="12.75" customHeight="1">
      <c r="A1" s="3" t="s">
        <v>39</v>
      </c>
      <c r="B1" s="3"/>
      <c r="C1" s="3"/>
      <c r="D1" s="3"/>
      <c r="E1" s="3"/>
      <c r="F1" s="3"/>
      <c r="G1" s="3"/>
      <c r="H1" s="3"/>
      <c r="I1" s="3"/>
      <c r="J1" s="3"/>
      <c r="K1" s="3"/>
      <c r="L1" s="3"/>
      <c r="M1" s="3"/>
      <c r="N1" s="1"/>
      <c r="O1" s="1"/>
      <c r="P1" s="1"/>
      <c r="Q1" s="1"/>
    </row>
    <row r="2" spans="1:17" ht="12.75" customHeight="1">
      <c r="A2" s="3"/>
      <c r="B2" s="1"/>
      <c r="C2" s="1"/>
      <c r="D2" s="1"/>
      <c r="E2" s="1"/>
      <c r="F2" s="1"/>
      <c r="G2" s="1"/>
      <c r="H2" s="1"/>
      <c r="I2" s="1"/>
    </row>
    <row r="3" spans="1:17" s="28" customFormat="1" ht="26.45" customHeight="1">
      <c r="A3" s="33" t="s">
        <v>54</v>
      </c>
      <c r="B3" s="33"/>
      <c r="C3" s="33"/>
      <c r="D3" s="33"/>
      <c r="E3" s="33"/>
      <c r="F3" s="33"/>
      <c r="G3" s="33"/>
      <c r="H3" s="33"/>
      <c r="I3" s="33"/>
      <c r="J3" s="33"/>
      <c r="K3" s="33"/>
      <c r="L3" s="33"/>
      <c r="M3" s="33"/>
      <c r="N3" s="33"/>
      <c r="O3" s="33"/>
      <c r="P3" s="33"/>
      <c r="Q3" s="33"/>
    </row>
    <row r="4" spans="1:17" s="27" customFormat="1" ht="12.75" customHeight="1">
      <c r="A4" s="29"/>
      <c r="B4" s="29"/>
      <c r="C4" s="29"/>
      <c r="D4" s="29"/>
      <c r="E4" s="29"/>
      <c r="F4" s="29"/>
      <c r="G4" s="29"/>
      <c r="H4" s="29"/>
      <c r="I4" s="29"/>
      <c r="J4" s="29"/>
      <c r="K4" s="29"/>
      <c r="L4" s="29"/>
      <c r="M4" s="29"/>
      <c r="N4" s="29"/>
      <c r="Q4" s="29"/>
    </row>
    <row r="5" spans="1:17" s="27" customFormat="1" ht="12.75" customHeight="1" thickBot="1">
      <c r="A5" s="93" t="s">
        <v>60</v>
      </c>
      <c r="B5" s="101" t="s">
        <v>40</v>
      </c>
      <c r="C5" s="34" t="s">
        <v>18</v>
      </c>
      <c r="D5" s="34"/>
      <c r="E5" s="34"/>
      <c r="F5" s="34"/>
      <c r="G5" s="34" t="s">
        <v>26</v>
      </c>
      <c r="H5" s="34"/>
      <c r="I5" s="34"/>
      <c r="J5" s="34"/>
      <c r="K5" s="34"/>
      <c r="L5" s="34"/>
      <c r="M5" s="34"/>
      <c r="N5" s="34" t="s">
        <v>20</v>
      </c>
      <c r="O5" s="34"/>
      <c r="P5" s="34"/>
      <c r="Q5" s="39"/>
    </row>
    <row r="6" spans="1:17" s="27" customFormat="1" ht="12.75" customHeight="1" thickBot="1">
      <c r="A6" s="94"/>
      <c r="B6" s="104"/>
      <c r="C6" s="105" t="s">
        <v>27</v>
      </c>
      <c r="D6" s="105" t="s">
        <v>28</v>
      </c>
      <c r="E6" s="105" t="s">
        <v>29</v>
      </c>
      <c r="F6" s="105" t="s">
        <v>30</v>
      </c>
      <c r="G6" s="105" t="s">
        <v>19</v>
      </c>
      <c r="H6" s="105" t="s">
        <v>41</v>
      </c>
      <c r="I6" s="36" t="s">
        <v>31</v>
      </c>
      <c r="J6" s="36"/>
      <c r="K6" s="36"/>
      <c r="L6" s="36"/>
      <c r="M6" s="36"/>
      <c r="N6" s="100" t="s">
        <v>22</v>
      </c>
      <c r="O6" s="34" t="s">
        <v>21</v>
      </c>
      <c r="P6" s="34"/>
      <c r="Q6" s="102" t="s">
        <v>23</v>
      </c>
    </row>
    <row r="7" spans="1:17" s="27" customFormat="1" ht="12.75" customHeight="1" thickBot="1">
      <c r="A7" s="94"/>
      <c r="B7" s="104"/>
      <c r="C7" s="104"/>
      <c r="D7" s="104"/>
      <c r="E7" s="104"/>
      <c r="F7" s="105"/>
      <c r="G7" s="105"/>
      <c r="H7" s="105"/>
      <c r="I7" s="35" t="s">
        <v>0</v>
      </c>
      <c r="J7" s="36" t="s">
        <v>3</v>
      </c>
      <c r="K7" s="35" t="s">
        <v>1</v>
      </c>
      <c r="L7" s="35" t="s">
        <v>2</v>
      </c>
      <c r="M7" s="35" t="s">
        <v>32</v>
      </c>
      <c r="N7" s="101"/>
      <c r="O7" s="35" t="s">
        <v>24</v>
      </c>
      <c r="P7" s="36" t="s">
        <v>25</v>
      </c>
      <c r="Q7" s="103"/>
    </row>
    <row r="8" spans="1:17" s="27" customFormat="1" ht="12.75" customHeight="1">
      <c r="A8" s="37"/>
    </row>
    <row r="9" spans="1:17" s="27" customFormat="1" ht="12.75" customHeight="1">
      <c r="A9" s="38">
        <v>1980</v>
      </c>
      <c r="B9" s="2">
        <v>8585</v>
      </c>
      <c r="C9" s="2">
        <v>4770</v>
      </c>
      <c r="D9" s="2">
        <v>503</v>
      </c>
      <c r="E9" s="2">
        <v>1412</v>
      </c>
      <c r="F9" s="2">
        <v>1900</v>
      </c>
      <c r="G9" s="2">
        <v>7997</v>
      </c>
      <c r="H9" s="2">
        <v>588</v>
      </c>
      <c r="I9" s="77" t="s">
        <v>4</v>
      </c>
      <c r="J9" s="77" t="s">
        <v>4</v>
      </c>
      <c r="K9" s="77" t="s">
        <v>4</v>
      </c>
      <c r="L9" s="77" t="s">
        <v>4</v>
      </c>
      <c r="M9" s="77" t="s">
        <v>4</v>
      </c>
      <c r="N9" s="2">
        <v>7877</v>
      </c>
      <c r="O9" s="2">
        <v>7473</v>
      </c>
      <c r="P9" s="2">
        <v>404</v>
      </c>
      <c r="Q9" s="30">
        <v>708</v>
      </c>
    </row>
    <row r="10" spans="1:17" s="27" customFormat="1" ht="12.75" customHeight="1">
      <c r="A10" s="38">
        <v>1981</v>
      </c>
      <c r="B10" s="2">
        <v>5620</v>
      </c>
      <c r="C10" s="2">
        <v>3327</v>
      </c>
      <c r="D10" s="2">
        <v>319</v>
      </c>
      <c r="E10" s="2">
        <v>902</v>
      </c>
      <c r="F10" s="2">
        <v>1072</v>
      </c>
      <c r="G10" s="2">
        <v>5340</v>
      </c>
      <c r="H10" s="2">
        <v>280</v>
      </c>
      <c r="I10" s="77" t="s">
        <v>4</v>
      </c>
      <c r="J10" s="78" t="s">
        <v>33</v>
      </c>
      <c r="K10" s="77" t="s">
        <v>4</v>
      </c>
      <c r="L10" s="77" t="s">
        <v>4</v>
      </c>
      <c r="M10" s="77" t="s">
        <v>4</v>
      </c>
      <c r="N10" s="2">
        <f>1045+4238</f>
        <v>5283</v>
      </c>
      <c r="O10" s="2">
        <v>4879</v>
      </c>
      <c r="P10" s="2">
        <v>404</v>
      </c>
      <c r="Q10" s="30">
        <v>337</v>
      </c>
    </row>
    <row r="11" spans="1:17" s="27" customFormat="1" ht="12.75" customHeight="1">
      <c r="A11" s="38">
        <v>1982</v>
      </c>
      <c r="B11" s="2">
        <v>2436</v>
      </c>
      <c r="C11" s="2">
        <v>1529</v>
      </c>
      <c r="D11" s="2">
        <v>109</v>
      </c>
      <c r="E11" s="2">
        <v>319</v>
      </c>
      <c r="F11" s="2">
        <v>479</v>
      </c>
      <c r="G11" s="2">
        <v>2300</v>
      </c>
      <c r="H11" s="2">
        <v>136</v>
      </c>
      <c r="I11" s="77" t="s">
        <v>4</v>
      </c>
      <c r="J11" s="78" t="s">
        <v>34</v>
      </c>
      <c r="K11" s="77" t="s">
        <v>4</v>
      </c>
      <c r="L11" s="77" t="s">
        <v>4</v>
      </c>
      <c r="M11" s="77" t="s">
        <v>4</v>
      </c>
      <c r="N11" s="2">
        <v>2140</v>
      </c>
      <c r="O11" s="2">
        <v>2075</v>
      </c>
      <c r="P11" s="2">
        <v>65</v>
      </c>
      <c r="Q11" s="30">
        <v>296</v>
      </c>
    </row>
    <row r="12" spans="1:17" s="27" customFormat="1" ht="12.75" customHeight="1">
      <c r="A12" s="38">
        <v>1983</v>
      </c>
      <c r="B12" s="2">
        <v>2457</v>
      </c>
      <c r="C12" s="2">
        <v>1273</v>
      </c>
      <c r="D12" s="2">
        <v>88</v>
      </c>
      <c r="E12" s="2">
        <v>549</v>
      </c>
      <c r="F12" s="2">
        <v>547</v>
      </c>
      <c r="G12" s="2">
        <v>2263</v>
      </c>
      <c r="H12" s="2">
        <v>194</v>
      </c>
      <c r="I12" s="77" t="s">
        <v>4</v>
      </c>
      <c r="J12" s="78" t="s">
        <v>35</v>
      </c>
      <c r="K12" s="77" t="s">
        <v>4</v>
      </c>
      <c r="L12" s="77" t="s">
        <v>4</v>
      </c>
      <c r="M12" s="77" t="s">
        <v>4</v>
      </c>
      <c r="N12" s="2">
        <v>2196</v>
      </c>
      <c r="O12" s="2">
        <v>2151</v>
      </c>
      <c r="P12" s="2">
        <v>45</v>
      </c>
      <c r="Q12" s="30">
        <v>261</v>
      </c>
    </row>
    <row r="13" spans="1:17" s="27" customFormat="1" ht="12.75" customHeight="1">
      <c r="A13" s="38">
        <v>1984</v>
      </c>
      <c r="B13" s="2">
        <v>2801</v>
      </c>
      <c r="C13" s="2">
        <v>1279</v>
      </c>
      <c r="D13" s="2">
        <v>151</v>
      </c>
      <c r="E13" s="2">
        <v>737</v>
      </c>
      <c r="F13" s="2">
        <v>634</v>
      </c>
      <c r="G13" s="2">
        <v>2512</v>
      </c>
      <c r="H13" s="2">
        <v>289</v>
      </c>
      <c r="I13" s="77" t="s">
        <v>4</v>
      </c>
      <c r="J13" s="78" t="s">
        <v>36</v>
      </c>
      <c r="K13" s="77" t="s">
        <v>4</v>
      </c>
      <c r="L13" s="77" t="s">
        <v>4</v>
      </c>
      <c r="M13" s="77" t="s">
        <v>4</v>
      </c>
      <c r="N13" s="2">
        <v>2448</v>
      </c>
      <c r="O13" s="2">
        <v>2403</v>
      </c>
      <c r="P13" s="2">
        <v>45</v>
      </c>
      <c r="Q13" s="30">
        <v>353</v>
      </c>
    </row>
    <row r="14" spans="1:17" s="27" customFormat="1" ht="12.75" customHeight="1">
      <c r="A14" s="38">
        <v>1985</v>
      </c>
      <c r="B14" s="2">
        <v>3720</v>
      </c>
      <c r="C14" s="2">
        <v>1562</v>
      </c>
      <c r="D14" s="2">
        <v>162</v>
      </c>
      <c r="E14" s="2">
        <v>1421</v>
      </c>
      <c r="F14" s="2">
        <v>575</v>
      </c>
      <c r="G14" s="2">
        <v>3323</v>
      </c>
      <c r="H14" s="2">
        <v>397</v>
      </c>
      <c r="I14" s="2">
        <v>316</v>
      </c>
      <c r="J14" s="2">
        <v>81</v>
      </c>
      <c r="K14" s="2">
        <v>34</v>
      </c>
      <c r="L14" s="2">
        <v>47</v>
      </c>
      <c r="M14" s="77" t="s">
        <v>4</v>
      </c>
      <c r="N14" s="2">
        <v>3352</v>
      </c>
      <c r="O14" s="2">
        <v>3275</v>
      </c>
      <c r="P14" s="2">
        <v>77</v>
      </c>
      <c r="Q14" s="30">
        <v>368</v>
      </c>
    </row>
    <row r="15" spans="1:17" s="27" customFormat="1" ht="12.75" customHeight="1">
      <c r="A15" s="38">
        <v>1986</v>
      </c>
      <c r="B15" s="2">
        <v>4741</v>
      </c>
      <c r="C15" s="2">
        <v>2378</v>
      </c>
      <c r="D15" s="2">
        <v>112</v>
      </c>
      <c r="E15" s="2">
        <v>1636</v>
      </c>
      <c r="F15" s="2">
        <v>615</v>
      </c>
      <c r="G15" s="2">
        <v>4214</v>
      </c>
      <c r="H15" s="2">
        <v>527</v>
      </c>
      <c r="I15" s="2">
        <v>378</v>
      </c>
      <c r="J15" s="2">
        <v>43</v>
      </c>
      <c r="K15" s="2">
        <v>88</v>
      </c>
      <c r="L15" s="2">
        <v>61</v>
      </c>
      <c r="M15" s="77" t="s">
        <v>4</v>
      </c>
      <c r="N15" s="2">
        <v>4535</v>
      </c>
      <c r="O15" s="2">
        <v>4458</v>
      </c>
      <c r="P15" s="2">
        <v>77</v>
      </c>
      <c r="Q15" s="30">
        <v>206</v>
      </c>
    </row>
    <row r="16" spans="1:17" s="27" customFormat="1" ht="12.75" customHeight="1">
      <c r="A16" s="38">
        <v>1987</v>
      </c>
      <c r="B16" s="2">
        <v>4985</v>
      </c>
      <c r="C16" s="2">
        <v>2942</v>
      </c>
      <c r="D16" s="2">
        <v>134</v>
      </c>
      <c r="E16" s="2">
        <v>1396</v>
      </c>
      <c r="F16" s="2">
        <v>513</v>
      </c>
      <c r="G16" s="2">
        <v>4117</v>
      </c>
      <c r="H16" s="2">
        <v>868</v>
      </c>
      <c r="I16" s="2">
        <v>646</v>
      </c>
      <c r="J16" s="2">
        <v>71</v>
      </c>
      <c r="K16" s="2">
        <v>191</v>
      </c>
      <c r="L16" s="2">
        <v>31</v>
      </c>
      <c r="M16" s="77" t="s">
        <v>4</v>
      </c>
      <c r="N16" s="2">
        <v>4577</v>
      </c>
      <c r="O16" s="2">
        <v>4562</v>
      </c>
      <c r="P16" s="2">
        <v>15</v>
      </c>
      <c r="Q16" s="30">
        <v>408</v>
      </c>
    </row>
    <row r="17" spans="1:22" s="27" customFormat="1" ht="12.75" customHeight="1">
      <c r="A17" s="38">
        <v>1988</v>
      </c>
      <c r="B17" s="2">
        <v>5159</v>
      </c>
      <c r="C17" s="2">
        <v>3227</v>
      </c>
      <c r="D17" s="2">
        <v>83</v>
      </c>
      <c r="E17" s="2">
        <v>1238</v>
      </c>
      <c r="F17" s="2">
        <v>611</v>
      </c>
      <c r="G17" s="2">
        <v>4451</v>
      </c>
      <c r="H17" s="2">
        <v>708</v>
      </c>
      <c r="I17" s="2">
        <v>528</v>
      </c>
      <c r="J17" s="77" t="s">
        <v>4</v>
      </c>
      <c r="K17" s="2">
        <v>108</v>
      </c>
      <c r="L17" s="2">
        <v>72</v>
      </c>
      <c r="M17" s="2">
        <v>24</v>
      </c>
      <c r="N17" s="2">
        <v>4693</v>
      </c>
      <c r="O17" s="2">
        <v>4664</v>
      </c>
      <c r="P17" s="2">
        <v>29</v>
      </c>
      <c r="Q17" s="30">
        <v>466</v>
      </c>
    </row>
    <row r="18" spans="1:22" s="27" customFormat="1" ht="12.75" customHeight="1">
      <c r="A18" s="38">
        <v>1989</v>
      </c>
      <c r="B18" s="2">
        <v>7675</v>
      </c>
      <c r="C18" s="2">
        <v>4721</v>
      </c>
      <c r="D18" s="2">
        <v>283</v>
      </c>
      <c r="E18" s="2">
        <v>1992</v>
      </c>
      <c r="F18" s="2">
        <v>679</v>
      </c>
      <c r="G18" s="2">
        <v>6727</v>
      </c>
      <c r="H18" s="2">
        <v>948</v>
      </c>
      <c r="I18" s="2">
        <v>792</v>
      </c>
      <c r="J18" s="77" t="s">
        <v>4</v>
      </c>
      <c r="K18" s="2">
        <v>85</v>
      </c>
      <c r="L18" s="2">
        <v>71</v>
      </c>
      <c r="M18" s="2">
        <v>35</v>
      </c>
      <c r="N18" s="2">
        <v>7112</v>
      </c>
      <c r="O18" s="2">
        <v>7006</v>
      </c>
      <c r="P18" s="2">
        <v>106</v>
      </c>
      <c r="Q18" s="30">
        <v>563</v>
      </c>
    </row>
    <row r="19" spans="1:22" s="27" customFormat="1" ht="12.75" customHeight="1">
      <c r="A19" s="38">
        <v>1990</v>
      </c>
      <c r="B19" s="2">
        <v>7736</v>
      </c>
      <c r="C19" s="2">
        <v>5194</v>
      </c>
      <c r="D19" s="2">
        <v>125</v>
      </c>
      <c r="E19" s="2">
        <v>1795</v>
      </c>
      <c r="F19" s="2">
        <v>622</v>
      </c>
      <c r="G19" s="2">
        <v>6770</v>
      </c>
      <c r="H19" s="2">
        <v>966</v>
      </c>
      <c r="I19" s="2">
        <v>763</v>
      </c>
      <c r="J19" s="77" t="s">
        <v>4</v>
      </c>
      <c r="K19" s="2">
        <v>150</v>
      </c>
      <c r="L19" s="2">
        <v>53</v>
      </c>
      <c r="M19" s="2">
        <v>24</v>
      </c>
      <c r="N19" s="2">
        <v>7127</v>
      </c>
      <c r="O19" s="2">
        <v>6849</v>
      </c>
      <c r="P19" s="2">
        <v>278</v>
      </c>
      <c r="Q19" s="30">
        <v>609</v>
      </c>
    </row>
    <row r="20" spans="1:22" s="27" customFormat="1" ht="12.75" customHeight="1">
      <c r="A20" s="38">
        <v>1991</v>
      </c>
      <c r="B20" s="2">
        <v>7105</v>
      </c>
      <c r="C20" s="2">
        <v>4924</v>
      </c>
      <c r="D20" s="2">
        <v>130</v>
      </c>
      <c r="E20" s="2">
        <v>1450</v>
      </c>
      <c r="F20" s="2">
        <v>601</v>
      </c>
      <c r="G20" s="2">
        <v>6189</v>
      </c>
      <c r="H20" s="2">
        <v>916</v>
      </c>
      <c r="I20" s="2">
        <v>728</v>
      </c>
      <c r="J20" s="77" t="s">
        <v>4</v>
      </c>
      <c r="K20" s="2">
        <v>101</v>
      </c>
      <c r="L20" s="2">
        <v>87</v>
      </c>
      <c r="M20" s="2">
        <v>39</v>
      </c>
      <c r="N20" s="2">
        <v>6896</v>
      </c>
      <c r="O20" s="2">
        <v>6618</v>
      </c>
      <c r="P20" s="2">
        <v>278</v>
      </c>
      <c r="Q20" s="30">
        <v>209</v>
      </c>
    </row>
    <row r="21" spans="1:22" s="27" customFormat="1" ht="12.75" customHeight="1">
      <c r="A21" s="38">
        <v>1992</v>
      </c>
      <c r="B21" s="2">
        <v>4517</v>
      </c>
      <c r="C21" s="2">
        <v>3506</v>
      </c>
      <c r="D21" s="2">
        <v>151</v>
      </c>
      <c r="E21" s="2">
        <v>531</v>
      </c>
      <c r="F21" s="2">
        <v>329</v>
      </c>
      <c r="G21" s="2">
        <v>3924</v>
      </c>
      <c r="H21" s="2">
        <v>593</v>
      </c>
      <c r="I21" s="2">
        <v>477</v>
      </c>
      <c r="J21" s="77" t="s">
        <v>4</v>
      </c>
      <c r="K21" s="2">
        <v>49</v>
      </c>
      <c r="L21" s="2">
        <v>67</v>
      </c>
      <c r="M21" s="2">
        <v>21</v>
      </c>
      <c r="N21" s="2">
        <v>4093</v>
      </c>
      <c r="O21" s="2">
        <v>4093</v>
      </c>
      <c r="P21" s="2">
        <v>0</v>
      </c>
      <c r="Q21" s="30">
        <v>424</v>
      </c>
    </row>
    <row r="22" spans="1:22" s="27" customFormat="1" ht="12.75" customHeight="1">
      <c r="A22" s="38">
        <v>1993</v>
      </c>
      <c r="B22" s="2">
        <v>3134</v>
      </c>
      <c r="C22" s="2">
        <v>2514</v>
      </c>
      <c r="D22" s="2">
        <v>50</v>
      </c>
      <c r="E22" s="2">
        <v>332</v>
      </c>
      <c r="F22" s="2">
        <v>238</v>
      </c>
      <c r="G22" s="2">
        <v>2521</v>
      </c>
      <c r="H22" s="2">
        <v>613</v>
      </c>
      <c r="I22" s="2">
        <v>514</v>
      </c>
      <c r="J22" s="77" t="s">
        <v>4</v>
      </c>
      <c r="K22" s="2">
        <v>58</v>
      </c>
      <c r="L22" s="2">
        <v>41</v>
      </c>
      <c r="M22" s="2">
        <v>23</v>
      </c>
      <c r="N22" s="2">
        <v>2701</v>
      </c>
      <c r="O22" s="2">
        <v>2701</v>
      </c>
      <c r="P22" s="2">
        <v>0</v>
      </c>
      <c r="Q22" s="30">
        <v>433</v>
      </c>
    </row>
    <row r="23" spans="1:22" s="27" customFormat="1" ht="12.75" customHeight="1">
      <c r="A23" s="38">
        <v>1994</v>
      </c>
      <c r="B23" s="2">
        <v>3520</v>
      </c>
      <c r="C23" s="2">
        <v>2381</v>
      </c>
      <c r="D23" s="2">
        <v>80</v>
      </c>
      <c r="E23" s="2">
        <v>612</v>
      </c>
      <c r="F23" s="2">
        <v>447</v>
      </c>
      <c r="G23" s="2">
        <v>2954</v>
      </c>
      <c r="H23" s="2">
        <v>566</v>
      </c>
      <c r="I23" s="2">
        <v>461</v>
      </c>
      <c r="J23" s="77" t="s">
        <v>4</v>
      </c>
      <c r="K23" s="2">
        <v>64</v>
      </c>
      <c r="L23" s="2">
        <v>41</v>
      </c>
      <c r="M23" s="2">
        <v>20</v>
      </c>
      <c r="N23" s="2">
        <v>3109</v>
      </c>
      <c r="O23" s="2">
        <v>3109</v>
      </c>
      <c r="P23" s="2">
        <v>0</v>
      </c>
      <c r="Q23" s="30">
        <v>411</v>
      </c>
    </row>
    <row r="24" spans="1:22" s="27" customFormat="1" ht="12.75" customHeight="1">
      <c r="A24" s="38">
        <v>1995</v>
      </c>
      <c r="B24" s="2">
        <v>4016</v>
      </c>
      <c r="C24" s="2">
        <v>3185</v>
      </c>
      <c r="D24" s="2">
        <v>96</v>
      </c>
      <c r="E24" s="2">
        <v>434</v>
      </c>
      <c r="F24" s="2">
        <v>301</v>
      </c>
      <c r="G24" s="2">
        <v>2970</v>
      </c>
      <c r="H24" s="2">
        <v>1046</v>
      </c>
      <c r="I24" s="2">
        <v>612</v>
      </c>
      <c r="J24" s="77" t="s">
        <v>4</v>
      </c>
      <c r="K24" s="2">
        <v>186</v>
      </c>
      <c r="L24" s="2">
        <v>248</v>
      </c>
      <c r="M24" s="2">
        <v>28</v>
      </c>
      <c r="N24" s="2">
        <v>3238</v>
      </c>
      <c r="O24" s="2">
        <v>3238</v>
      </c>
      <c r="P24" s="2">
        <v>0</v>
      </c>
      <c r="Q24" s="30">
        <v>778</v>
      </c>
    </row>
    <row r="25" spans="1:22" s="27" customFormat="1" ht="12.75" customHeight="1">
      <c r="A25" s="38">
        <v>1996</v>
      </c>
      <c r="B25" s="2">
        <f>SUM(G25:H25)</f>
        <v>4581</v>
      </c>
      <c r="C25" s="2">
        <v>3371</v>
      </c>
      <c r="D25" s="2">
        <v>91</v>
      </c>
      <c r="E25" s="2">
        <v>634</v>
      </c>
      <c r="F25" s="2">
        <v>388</v>
      </c>
      <c r="G25" s="2">
        <v>3639</v>
      </c>
      <c r="H25" s="2">
        <f>SUM(I25:L25)</f>
        <v>942</v>
      </c>
      <c r="I25" s="2">
        <v>602</v>
      </c>
      <c r="J25" s="77" t="s">
        <v>4</v>
      </c>
      <c r="K25" s="2">
        <v>235</v>
      </c>
      <c r="L25" s="2">
        <v>105</v>
      </c>
      <c r="M25" s="2">
        <v>74</v>
      </c>
      <c r="N25" s="2">
        <v>3867</v>
      </c>
      <c r="O25" s="2">
        <v>3770</v>
      </c>
      <c r="P25" s="2">
        <v>0</v>
      </c>
      <c r="Q25" s="30">
        <v>714</v>
      </c>
      <c r="R25" s="31"/>
      <c r="S25" s="31"/>
      <c r="T25" s="31"/>
      <c r="U25" s="31"/>
      <c r="V25" s="31"/>
    </row>
    <row r="26" spans="1:22" s="27" customFormat="1" ht="12.75" customHeight="1">
      <c r="A26" s="38">
        <v>1997</v>
      </c>
      <c r="B26" s="2">
        <v>5482</v>
      </c>
      <c r="C26" s="2">
        <v>4441</v>
      </c>
      <c r="D26" s="2">
        <v>198</v>
      </c>
      <c r="E26" s="2">
        <v>520</v>
      </c>
      <c r="F26" s="2">
        <v>323</v>
      </c>
      <c r="G26" s="2">
        <v>4197</v>
      </c>
      <c r="H26" s="2">
        <v>1285</v>
      </c>
      <c r="I26" s="2">
        <v>792</v>
      </c>
      <c r="J26" s="77" t="s">
        <v>4</v>
      </c>
      <c r="K26" s="2">
        <v>258</v>
      </c>
      <c r="L26" s="2">
        <v>235</v>
      </c>
      <c r="M26" s="2">
        <v>172</v>
      </c>
      <c r="N26" s="2">
        <v>4572</v>
      </c>
      <c r="O26" s="2">
        <v>4572</v>
      </c>
      <c r="P26" s="2">
        <v>0</v>
      </c>
      <c r="Q26" s="30">
        <v>910</v>
      </c>
      <c r="R26" s="31"/>
      <c r="S26" s="31"/>
      <c r="T26" s="31"/>
      <c r="U26" s="31"/>
      <c r="V26" s="31"/>
    </row>
    <row r="27" spans="1:22" s="27" customFormat="1" ht="12.75" customHeight="1">
      <c r="A27" s="38">
        <v>1998</v>
      </c>
      <c r="B27" s="2">
        <v>6834</v>
      </c>
      <c r="C27" s="2" t="s">
        <v>4</v>
      </c>
      <c r="D27" s="2" t="s">
        <v>4</v>
      </c>
      <c r="E27" s="2" t="s">
        <v>4</v>
      </c>
      <c r="F27" s="2" t="s">
        <v>4</v>
      </c>
      <c r="G27" s="2">
        <v>5522</v>
      </c>
      <c r="H27" s="2">
        <v>1312</v>
      </c>
      <c r="I27" s="2" t="s">
        <v>4</v>
      </c>
      <c r="J27" s="78" t="s">
        <v>36</v>
      </c>
      <c r="K27" s="77" t="s">
        <v>4</v>
      </c>
      <c r="L27" s="77" t="s">
        <v>4</v>
      </c>
      <c r="M27" s="77" t="s">
        <v>4</v>
      </c>
      <c r="N27" s="2">
        <v>5657</v>
      </c>
      <c r="O27" s="2">
        <v>5657</v>
      </c>
      <c r="P27" s="2">
        <v>0</v>
      </c>
      <c r="Q27" s="30">
        <v>1177</v>
      </c>
      <c r="R27" s="31"/>
      <c r="S27" s="31"/>
      <c r="T27" s="31"/>
      <c r="U27" s="31"/>
      <c r="V27" s="31"/>
    </row>
    <row r="28" spans="1:22" s="27" customFormat="1" ht="12.75" customHeight="1">
      <c r="A28" s="38">
        <v>1999</v>
      </c>
      <c r="B28" s="2">
        <v>8488</v>
      </c>
      <c r="C28" s="2" t="s">
        <v>4</v>
      </c>
      <c r="D28" s="2" t="s">
        <v>4</v>
      </c>
      <c r="E28" s="2" t="s">
        <v>4</v>
      </c>
      <c r="F28" s="2" t="s">
        <v>4</v>
      </c>
      <c r="G28" s="2">
        <v>7026</v>
      </c>
      <c r="H28" s="2">
        <v>1462</v>
      </c>
      <c r="I28" s="2">
        <v>863</v>
      </c>
      <c r="J28" s="77" t="s">
        <v>4</v>
      </c>
      <c r="K28" s="2">
        <v>360</v>
      </c>
      <c r="L28" s="2">
        <v>239</v>
      </c>
      <c r="M28" s="2">
        <v>205</v>
      </c>
      <c r="N28" s="2">
        <v>7155</v>
      </c>
      <c r="O28" s="2">
        <v>7155</v>
      </c>
      <c r="P28" s="2">
        <v>0</v>
      </c>
      <c r="Q28" s="30">
        <v>1333</v>
      </c>
      <c r="R28" s="31"/>
      <c r="S28" s="31"/>
      <c r="T28" s="31"/>
      <c r="U28" s="31"/>
      <c r="V28" s="31"/>
    </row>
    <row r="29" spans="1:22" s="27" customFormat="1" ht="12.75" customHeight="1">
      <c r="A29" s="38">
        <v>2000</v>
      </c>
      <c r="B29" s="2">
        <v>9466</v>
      </c>
      <c r="C29" s="2" t="s">
        <v>4</v>
      </c>
      <c r="D29" s="2" t="s">
        <v>4</v>
      </c>
      <c r="E29" s="2" t="s">
        <v>4</v>
      </c>
      <c r="F29" s="2" t="s">
        <v>4</v>
      </c>
      <c r="G29" s="2">
        <v>7717</v>
      </c>
      <c r="H29" s="2">
        <v>1749</v>
      </c>
      <c r="I29" s="2">
        <v>1062</v>
      </c>
      <c r="J29" s="77" t="s">
        <v>4</v>
      </c>
      <c r="K29" s="2">
        <v>417</v>
      </c>
      <c r="L29" s="2">
        <v>262</v>
      </c>
      <c r="M29" s="2">
        <v>206</v>
      </c>
      <c r="N29" s="2">
        <v>8243</v>
      </c>
      <c r="O29" s="2">
        <v>8243</v>
      </c>
      <c r="P29" s="2">
        <v>0</v>
      </c>
      <c r="Q29" s="30">
        <v>1223</v>
      </c>
      <c r="S29" s="31"/>
      <c r="T29" s="31"/>
      <c r="U29" s="31"/>
      <c r="V29" s="31"/>
    </row>
    <row r="30" spans="1:22" s="27" customFormat="1" ht="12.75" customHeight="1">
      <c r="A30" s="38">
        <v>2001</v>
      </c>
      <c r="B30" s="2">
        <v>9088</v>
      </c>
      <c r="C30" s="2" t="s">
        <v>4</v>
      </c>
      <c r="D30" s="2" t="s">
        <v>4</v>
      </c>
      <c r="E30" s="2" t="s">
        <v>4</v>
      </c>
      <c r="F30" s="2" t="s">
        <v>4</v>
      </c>
      <c r="G30" s="2">
        <v>7648</v>
      </c>
      <c r="H30" s="2">
        <v>1440</v>
      </c>
      <c r="I30" s="2">
        <v>819</v>
      </c>
      <c r="J30" s="77" t="s">
        <v>4</v>
      </c>
      <c r="K30" s="2">
        <v>393</v>
      </c>
      <c r="L30" s="2">
        <v>220</v>
      </c>
      <c r="M30" s="2">
        <v>189</v>
      </c>
      <c r="N30" s="2">
        <v>7622</v>
      </c>
      <c r="O30" s="2">
        <v>7622</v>
      </c>
      <c r="P30" s="2">
        <v>0</v>
      </c>
      <c r="Q30" s="30">
        <v>1466</v>
      </c>
      <c r="R30" s="30"/>
      <c r="S30" s="31"/>
      <c r="T30" s="31"/>
      <c r="U30" s="31"/>
      <c r="V30" s="31"/>
    </row>
    <row r="31" spans="1:22" s="27" customFormat="1" ht="12.75" customHeight="1">
      <c r="A31" s="38">
        <v>2002</v>
      </c>
      <c r="B31" s="2">
        <v>6153</v>
      </c>
      <c r="C31" s="2" t="s">
        <v>4</v>
      </c>
      <c r="D31" s="2" t="s">
        <v>4</v>
      </c>
      <c r="E31" s="2" t="s">
        <v>4</v>
      </c>
      <c r="F31" s="2" t="s">
        <v>4</v>
      </c>
      <c r="G31" s="2">
        <f>B31-H31</f>
        <v>4427</v>
      </c>
      <c r="H31" s="2">
        <f>SUM(I31:L31)</f>
        <v>1726</v>
      </c>
      <c r="I31" s="2">
        <v>657</v>
      </c>
      <c r="J31" s="2">
        <v>415</v>
      </c>
      <c r="K31" s="2">
        <v>452</v>
      </c>
      <c r="L31" s="2">
        <f>96+106</f>
        <v>202</v>
      </c>
      <c r="M31" s="2">
        <v>106</v>
      </c>
      <c r="N31" s="2">
        <v>5050</v>
      </c>
      <c r="O31" s="2">
        <v>5050</v>
      </c>
      <c r="P31" s="2">
        <v>0</v>
      </c>
      <c r="Q31" s="30">
        <v>1103</v>
      </c>
      <c r="R31" s="30"/>
      <c r="S31" s="31"/>
      <c r="T31" s="31"/>
      <c r="U31" s="31"/>
      <c r="V31" s="31"/>
    </row>
    <row r="32" spans="1:22" s="27" customFormat="1" ht="12.75" customHeight="1">
      <c r="A32" s="38">
        <v>2003</v>
      </c>
      <c r="B32" s="2">
        <v>3655</v>
      </c>
      <c r="C32" s="2" t="s">
        <v>4</v>
      </c>
      <c r="D32" s="2" t="s">
        <v>4</v>
      </c>
      <c r="E32" s="2" t="s">
        <v>4</v>
      </c>
      <c r="F32" s="2" t="s">
        <v>4</v>
      </c>
      <c r="G32" s="2">
        <f>B32-H32</f>
        <v>2669</v>
      </c>
      <c r="H32" s="2">
        <f>SUM(I32:L32)</f>
        <v>986</v>
      </c>
      <c r="I32" s="2">
        <f>95+485</f>
        <v>580</v>
      </c>
      <c r="J32" s="2">
        <v>95</v>
      </c>
      <c r="K32" s="2">
        <v>259</v>
      </c>
      <c r="L32" s="2">
        <f>11+41</f>
        <v>52</v>
      </c>
      <c r="M32" s="2">
        <v>41</v>
      </c>
      <c r="N32" s="2">
        <v>3216</v>
      </c>
      <c r="O32" s="2">
        <v>3215</v>
      </c>
      <c r="P32" s="77" t="s">
        <v>4</v>
      </c>
      <c r="Q32" s="30">
        <v>439</v>
      </c>
      <c r="R32" s="30"/>
      <c r="S32" s="31"/>
      <c r="T32" s="31"/>
      <c r="U32" s="31"/>
      <c r="V32" s="31"/>
    </row>
    <row r="33" spans="1:22" s="27" customFormat="1" ht="12.75" customHeight="1">
      <c r="A33" s="38">
        <v>2004</v>
      </c>
      <c r="B33" s="2">
        <v>2984</v>
      </c>
      <c r="C33" s="2" t="s">
        <v>4</v>
      </c>
      <c r="D33" s="2" t="s">
        <v>4</v>
      </c>
      <c r="E33" s="2" t="s">
        <v>4</v>
      </c>
      <c r="F33" s="2" t="s">
        <v>4</v>
      </c>
      <c r="G33" s="2">
        <f>B33-H33</f>
        <v>2234</v>
      </c>
      <c r="H33" s="2">
        <f>SUM(I33:L33)</f>
        <v>750</v>
      </c>
      <c r="I33" s="2">
        <f>98+141</f>
        <v>239</v>
      </c>
      <c r="J33" s="2">
        <v>141</v>
      </c>
      <c r="K33" s="2">
        <v>311</v>
      </c>
      <c r="L33" s="2">
        <f>11+48</f>
        <v>59</v>
      </c>
      <c r="M33" s="2">
        <v>48</v>
      </c>
      <c r="N33" s="2">
        <v>2592</v>
      </c>
      <c r="O33" s="77" t="s">
        <v>4</v>
      </c>
      <c r="P33" s="77" t="s">
        <v>4</v>
      </c>
      <c r="Q33" s="30">
        <v>392</v>
      </c>
      <c r="R33" s="30"/>
      <c r="S33" s="31"/>
      <c r="T33" s="31"/>
      <c r="U33" s="31"/>
      <c r="V33" s="31"/>
    </row>
    <row r="34" spans="1:22" s="27" customFormat="1" ht="12.75" customHeight="1">
      <c r="A34" s="38">
        <v>2005</v>
      </c>
      <c r="B34" s="2">
        <v>3291</v>
      </c>
      <c r="C34" s="2" t="s">
        <v>4</v>
      </c>
      <c r="D34" s="2" t="s">
        <v>4</v>
      </c>
      <c r="E34" s="2" t="s">
        <v>4</v>
      </c>
      <c r="F34" s="2" t="s">
        <v>4</v>
      </c>
      <c r="G34" s="2">
        <f>B34-H34</f>
        <v>1735</v>
      </c>
      <c r="H34" s="2">
        <f>SUM(I34:L34)</f>
        <v>1556</v>
      </c>
      <c r="I34" s="2">
        <f>87+619</f>
        <v>706</v>
      </c>
      <c r="J34" s="2">
        <v>619</v>
      </c>
      <c r="K34" s="2">
        <v>163</v>
      </c>
      <c r="L34" s="2">
        <f>7+61</f>
        <v>68</v>
      </c>
      <c r="M34" s="2">
        <v>61</v>
      </c>
      <c r="N34" s="2">
        <v>2381</v>
      </c>
      <c r="O34" s="77" t="s">
        <v>4</v>
      </c>
      <c r="P34" s="77" t="s">
        <v>4</v>
      </c>
      <c r="Q34" s="30">
        <v>910</v>
      </c>
      <c r="R34" s="30"/>
      <c r="S34" s="31"/>
      <c r="T34" s="31"/>
      <c r="U34" s="31"/>
      <c r="V34" s="31"/>
    </row>
    <row r="35" spans="1:22" s="27" customFormat="1" ht="12.75" customHeight="1">
      <c r="A35" s="38">
        <v>2006</v>
      </c>
      <c r="B35" s="2">
        <v>5308</v>
      </c>
      <c r="C35" s="2" t="s">
        <v>4</v>
      </c>
      <c r="D35" s="2" t="s">
        <v>4</v>
      </c>
      <c r="E35" s="2" t="s">
        <v>4</v>
      </c>
      <c r="F35" s="2" t="s">
        <v>4</v>
      </c>
      <c r="G35" s="2">
        <v>3656</v>
      </c>
      <c r="H35" s="2">
        <v>1652</v>
      </c>
      <c r="I35" s="2">
        <v>1144</v>
      </c>
      <c r="J35" s="2">
        <v>955</v>
      </c>
      <c r="K35" s="2">
        <v>279</v>
      </c>
      <c r="L35" s="2">
        <v>203</v>
      </c>
      <c r="M35" s="2">
        <v>157</v>
      </c>
      <c r="N35" s="2">
        <v>3727</v>
      </c>
      <c r="O35" s="77" t="s">
        <v>4</v>
      </c>
      <c r="P35" s="77" t="s">
        <v>4</v>
      </c>
      <c r="Q35" s="30">
        <v>1432</v>
      </c>
      <c r="R35" s="30"/>
      <c r="S35" s="31"/>
      <c r="T35" s="31"/>
      <c r="U35" s="31"/>
      <c r="V35" s="31"/>
    </row>
    <row r="36" spans="1:22" s="27" customFormat="1" ht="12.75" customHeight="1">
      <c r="A36" s="38">
        <v>2007</v>
      </c>
      <c r="B36" s="2">
        <v>5060</v>
      </c>
      <c r="C36" s="2"/>
      <c r="D36" s="2"/>
      <c r="E36" s="2"/>
      <c r="F36" s="2"/>
      <c r="G36" s="2">
        <f>B36-H36</f>
        <v>3384</v>
      </c>
      <c r="H36" s="2">
        <f>21+I36+K36+L36</f>
        <v>1676</v>
      </c>
      <c r="I36" s="2">
        <f>J36+176</f>
        <v>1216</v>
      </c>
      <c r="J36" s="2">
        <v>1040</v>
      </c>
      <c r="K36" s="2">
        <v>410</v>
      </c>
      <c r="L36" s="2">
        <v>29</v>
      </c>
      <c r="M36" s="2">
        <v>144</v>
      </c>
      <c r="N36" s="2">
        <v>3194</v>
      </c>
      <c r="O36" s="77" t="s">
        <v>4</v>
      </c>
      <c r="P36" s="77" t="s">
        <v>4</v>
      </c>
      <c r="Q36" s="30">
        <v>1719</v>
      </c>
      <c r="R36" s="30"/>
      <c r="S36" s="31"/>
      <c r="T36" s="31"/>
      <c r="U36" s="31"/>
      <c r="V36" s="31"/>
    </row>
    <row r="37" spans="1:22" s="27" customFormat="1" ht="12.75" customHeight="1">
      <c r="A37" s="38">
        <v>2008</v>
      </c>
      <c r="B37" s="2">
        <v>5709</v>
      </c>
      <c r="C37" s="2"/>
      <c r="D37" s="2"/>
      <c r="E37" s="2"/>
      <c r="F37" s="2"/>
      <c r="G37" s="2">
        <v>4105</v>
      </c>
      <c r="H37" s="2">
        <f>21+I37+K37+L37</f>
        <v>1416</v>
      </c>
      <c r="I37" s="2">
        <f>106+711</f>
        <v>817</v>
      </c>
      <c r="J37" s="2">
        <v>711</v>
      </c>
      <c r="K37" s="2">
        <v>545</v>
      </c>
      <c r="L37" s="2">
        <v>33</v>
      </c>
      <c r="M37" s="2">
        <v>188</v>
      </c>
      <c r="N37" s="2">
        <v>4216</v>
      </c>
      <c r="O37" s="77" t="s">
        <v>4</v>
      </c>
      <c r="P37" s="77" t="s">
        <v>4</v>
      </c>
      <c r="Q37" s="30">
        <v>1298</v>
      </c>
      <c r="R37" s="30"/>
      <c r="S37" s="31"/>
      <c r="T37" s="31"/>
      <c r="U37" s="31"/>
      <c r="V37" s="31"/>
    </row>
    <row r="38" spans="1:22" s="27" customFormat="1" ht="12.75" customHeight="1">
      <c r="A38" s="32" t="s">
        <v>37</v>
      </c>
      <c r="B38" s="31"/>
      <c r="C38" s="31"/>
      <c r="D38" s="31"/>
      <c r="E38" s="31"/>
      <c r="F38" s="31"/>
      <c r="G38" s="31"/>
      <c r="H38" s="31"/>
      <c r="I38" s="31"/>
      <c r="J38" s="31"/>
      <c r="K38" s="31"/>
      <c r="L38" s="31"/>
      <c r="M38" s="31"/>
      <c r="N38" s="31"/>
      <c r="Q38" s="31"/>
      <c r="R38" s="30"/>
      <c r="S38" s="31"/>
    </row>
    <row r="39" spans="1:22" s="27" customFormat="1" ht="12.75" customHeight="1">
      <c r="A39" s="71" t="s">
        <v>64</v>
      </c>
      <c r="B39" s="31"/>
      <c r="C39" s="31"/>
      <c r="D39" s="31"/>
      <c r="E39" s="31"/>
      <c r="F39" s="31"/>
      <c r="G39" s="31"/>
    </row>
    <row r="40" spans="1:22" s="27" customFormat="1" ht="6" customHeight="1">
      <c r="A40" s="61"/>
      <c r="B40" s="31"/>
      <c r="C40" s="31"/>
      <c r="D40" s="31"/>
      <c r="E40" s="31"/>
      <c r="F40" s="31"/>
      <c r="G40" s="31"/>
      <c r="H40" s="31"/>
      <c r="I40" s="31"/>
      <c r="J40" s="31"/>
      <c r="K40" s="31"/>
      <c r="L40" s="31"/>
      <c r="M40" s="31"/>
      <c r="N40" s="31"/>
      <c r="O40" s="31"/>
    </row>
    <row r="41" spans="1:22" s="27" customFormat="1" ht="12.75" customHeight="1">
      <c r="A41" s="72" t="s">
        <v>38</v>
      </c>
      <c r="B41" s="31"/>
      <c r="C41" s="31"/>
      <c r="D41" s="31"/>
      <c r="E41" s="31"/>
      <c r="F41" s="31"/>
      <c r="G41" s="31"/>
    </row>
    <row r="42" spans="1:22" s="27" customFormat="1" ht="12.75" customHeight="1"/>
    <row r="50" ht="11.25"/>
    <row r="51" ht="11.25"/>
    <row r="52" ht="11.25"/>
    <row r="53" ht="11.25"/>
    <row r="54" ht="11.25"/>
    <row r="55" ht="11.25"/>
    <row r="56" ht="11.25"/>
    <row r="57" ht="11.25"/>
    <row r="58" ht="11.25"/>
    <row r="59" ht="11.25"/>
    <row r="60" ht="11.25"/>
    <row r="61" ht="11.25"/>
    <row r="62" ht="11.25"/>
    <row r="63" ht="11.25"/>
    <row r="64" ht="11.25"/>
    <row r="65" spans="1:1" ht="11.25"/>
    <row r="66" spans="1:1" ht="11.25"/>
    <row r="67" spans="1:1" ht="11.25">
      <c r="A67" s="4"/>
    </row>
    <row r="68" spans="1:1" ht="11.25">
      <c r="A68" s="4"/>
    </row>
    <row r="69" spans="1:1" ht="11.25"/>
    <row r="70" spans="1:1" ht="11.25"/>
    <row r="71" spans="1:1" ht="11.25"/>
    <row r="72" spans="1:1" ht="11.25"/>
  </sheetData>
  <mergeCells count="10">
    <mergeCell ref="N6:N7"/>
    <mergeCell ref="Q6:Q7"/>
    <mergeCell ref="A5:A7"/>
    <mergeCell ref="B5:B7"/>
    <mergeCell ref="C6:C7"/>
    <mergeCell ref="D6:D7"/>
    <mergeCell ref="E6:E7"/>
    <mergeCell ref="F6:F7"/>
    <mergeCell ref="G6:G7"/>
    <mergeCell ref="H6:H7"/>
  </mergeCells>
  <phoneticPr fontId="0" type="noConversion"/>
  <pageMargins left="0.59055118110236204" right="0.59055118110236204" top="0.59055118110236204" bottom="0.59055118110236204" header="0.51181102300000003" footer="0.51181102300000003"/>
  <pageSetup paperSize="9" orientation="landscape" horizontalDpi="300" verticalDpi="300" r:id="rId1"/>
  <headerFooter alignWithMargins="0">
    <oddFooter>&amp;L&amp;8Landeshauptstadt Stuttgart, Statistisches Amt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6"/>
  <dimension ref="A1:H57"/>
  <sheetViews>
    <sheetView workbookViewId="0">
      <selection activeCell="H8" sqref="H8"/>
    </sheetView>
  </sheetViews>
  <sheetFormatPr baseColWidth="10" defaultColWidth="9.83203125" defaultRowHeight="12.75" customHeight="1"/>
  <cols>
    <col min="1" max="1" width="10.83203125" customWidth="1"/>
    <col min="2" max="8" width="14.6640625" customWidth="1"/>
  </cols>
  <sheetData>
    <row r="1" spans="1:8" ht="12.75" customHeight="1">
      <c r="A1" s="3" t="s">
        <v>49</v>
      </c>
      <c r="B1" s="1"/>
      <c r="C1" s="1"/>
      <c r="D1" s="1"/>
      <c r="E1" s="1"/>
      <c r="F1" s="1"/>
      <c r="G1" s="1"/>
      <c r="H1" s="1"/>
    </row>
    <row r="2" spans="1:8" ht="12.75" customHeight="1">
      <c r="A2" s="40"/>
      <c r="B2" s="1"/>
      <c r="C2" s="1"/>
      <c r="D2" s="1"/>
      <c r="E2" s="1"/>
      <c r="F2" s="1"/>
      <c r="G2" s="1"/>
      <c r="H2" s="1"/>
    </row>
    <row r="3" spans="1:8" ht="12.75" customHeight="1">
      <c r="A3" s="41" t="s">
        <v>55</v>
      </c>
      <c r="B3" s="1"/>
      <c r="C3" s="1"/>
      <c r="D3" s="1"/>
      <c r="E3" s="1"/>
      <c r="F3" s="1"/>
      <c r="G3" s="1"/>
      <c r="H3" s="1"/>
    </row>
    <row r="4" spans="1:8" ht="12.75" customHeight="1">
      <c r="A4" s="42"/>
      <c r="B4" s="42"/>
      <c r="C4" s="42"/>
      <c r="D4" s="42"/>
      <c r="E4" s="42"/>
      <c r="F4" s="42"/>
      <c r="G4" s="42"/>
      <c r="H4" s="42"/>
    </row>
    <row r="5" spans="1:8" ht="12.75" customHeight="1">
      <c r="A5" s="106" t="s">
        <v>60</v>
      </c>
      <c r="B5" s="107" t="s">
        <v>50</v>
      </c>
      <c r="C5" s="107" t="s">
        <v>18</v>
      </c>
      <c r="D5" s="107"/>
      <c r="E5" s="107"/>
      <c r="F5" s="107"/>
      <c r="G5" s="107"/>
      <c r="H5" s="108"/>
    </row>
    <row r="6" spans="1:8" ht="12.75" customHeight="1">
      <c r="A6" s="106"/>
      <c r="B6" s="107"/>
      <c r="C6" s="109" t="s">
        <v>43</v>
      </c>
      <c r="D6" s="107" t="s">
        <v>44</v>
      </c>
      <c r="E6" s="107"/>
      <c r="F6" s="107"/>
      <c r="G6" s="107"/>
      <c r="H6" s="108" t="s">
        <v>65</v>
      </c>
    </row>
    <row r="7" spans="1:8" ht="38.25" customHeight="1">
      <c r="A7" s="106"/>
      <c r="B7" s="107"/>
      <c r="C7" s="109"/>
      <c r="D7" s="43" t="s">
        <v>45</v>
      </c>
      <c r="E7" s="44" t="s">
        <v>46</v>
      </c>
      <c r="F7" s="44" t="s">
        <v>3</v>
      </c>
      <c r="G7" s="43" t="s">
        <v>47</v>
      </c>
      <c r="H7" s="108"/>
    </row>
    <row r="8" spans="1:8" ht="12.75" customHeight="1">
      <c r="A8" s="45"/>
      <c r="B8" s="46"/>
      <c r="C8" s="45"/>
      <c r="D8" s="45"/>
      <c r="E8" s="45"/>
      <c r="F8" s="45"/>
      <c r="G8" s="45"/>
      <c r="H8" s="45"/>
    </row>
    <row r="9" spans="1:8" ht="12.75" customHeight="1">
      <c r="A9" s="52">
        <v>1980</v>
      </c>
      <c r="B9" s="2">
        <v>8585</v>
      </c>
      <c r="C9" s="2">
        <v>8359</v>
      </c>
      <c r="D9" s="2">
        <v>1034</v>
      </c>
      <c r="E9" s="47" t="s">
        <v>48</v>
      </c>
      <c r="F9" s="47"/>
      <c r="G9" s="47"/>
      <c r="H9" s="2">
        <v>226</v>
      </c>
    </row>
    <row r="10" spans="1:8" ht="12.75" customHeight="1">
      <c r="A10" s="52">
        <v>1981</v>
      </c>
      <c r="B10" s="48">
        <v>5620</v>
      </c>
      <c r="C10" s="49" t="s">
        <v>4</v>
      </c>
      <c r="D10" s="2">
        <v>230</v>
      </c>
      <c r="E10" s="2">
        <v>596</v>
      </c>
      <c r="F10" s="2">
        <v>410</v>
      </c>
      <c r="G10" s="49" t="s">
        <v>4</v>
      </c>
      <c r="H10" s="49" t="s">
        <v>4</v>
      </c>
    </row>
    <row r="11" spans="1:8" ht="12.75" customHeight="1">
      <c r="A11" s="52">
        <v>1982</v>
      </c>
      <c r="B11" s="2">
        <v>2436</v>
      </c>
      <c r="C11" s="2">
        <f>B11-H11</f>
        <v>2372</v>
      </c>
      <c r="D11" s="49" t="s">
        <v>4</v>
      </c>
      <c r="E11" s="2">
        <v>738</v>
      </c>
      <c r="F11" s="2">
        <v>548</v>
      </c>
      <c r="G11" s="2">
        <v>432</v>
      </c>
      <c r="H11" s="2">
        <v>64</v>
      </c>
    </row>
    <row r="12" spans="1:8" ht="12.75" customHeight="1">
      <c r="A12" s="52">
        <v>1983</v>
      </c>
      <c r="B12" s="2">
        <v>2457</v>
      </c>
      <c r="C12" s="2">
        <f>B12-H12</f>
        <v>2365</v>
      </c>
      <c r="D12" s="49" t="s">
        <v>4</v>
      </c>
      <c r="E12" s="2">
        <v>868</v>
      </c>
      <c r="F12" s="2">
        <v>424</v>
      </c>
      <c r="G12" s="2">
        <v>239</v>
      </c>
      <c r="H12" s="2">
        <v>92</v>
      </c>
    </row>
    <row r="13" spans="1:8" ht="12.75" customHeight="1">
      <c r="A13" s="52">
        <v>1984</v>
      </c>
      <c r="B13" s="2">
        <v>2801</v>
      </c>
      <c r="C13" s="2">
        <f>B13-H13</f>
        <v>2713</v>
      </c>
      <c r="D13" s="49" t="s">
        <v>4</v>
      </c>
      <c r="E13" s="2">
        <v>972</v>
      </c>
      <c r="F13" s="2">
        <v>598</v>
      </c>
      <c r="G13" s="2">
        <v>277</v>
      </c>
      <c r="H13" s="2">
        <v>88</v>
      </c>
    </row>
    <row r="14" spans="1:8" ht="12.75" customHeight="1">
      <c r="A14" s="52">
        <v>1985</v>
      </c>
      <c r="B14" s="2">
        <v>3720</v>
      </c>
      <c r="C14" s="2">
        <f>B14-H14</f>
        <v>3667</v>
      </c>
      <c r="D14" s="2">
        <v>1532</v>
      </c>
      <c r="E14" s="2">
        <v>978</v>
      </c>
      <c r="F14" s="2">
        <v>639</v>
      </c>
      <c r="G14" s="2">
        <v>518</v>
      </c>
      <c r="H14" s="2">
        <v>53</v>
      </c>
    </row>
    <row r="15" spans="1:8" ht="12.75" customHeight="1">
      <c r="A15" s="52">
        <v>1986</v>
      </c>
      <c r="B15" s="2">
        <v>4741</v>
      </c>
      <c r="C15" s="2">
        <f>SUM(D15:G15)</f>
        <v>1516</v>
      </c>
      <c r="D15" s="2">
        <v>247</v>
      </c>
      <c r="E15" s="2">
        <v>425</v>
      </c>
      <c r="F15" s="2">
        <v>296</v>
      </c>
      <c r="G15" s="2">
        <v>548</v>
      </c>
      <c r="H15" s="49" t="s">
        <v>4</v>
      </c>
    </row>
    <row r="16" spans="1:8" ht="12.75" customHeight="1">
      <c r="A16" s="52">
        <v>1987</v>
      </c>
      <c r="B16" s="2">
        <v>4985</v>
      </c>
      <c r="C16" s="2">
        <f>B16-H16</f>
        <v>4581</v>
      </c>
      <c r="D16" s="49" t="s">
        <v>4</v>
      </c>
      <c r="E16" s="2">
        <v>1373</v>
      </c>
      <c r="F16" s="2">
        <v>926</v>
      </c>
      <c r="G16" s="2">
        <v>1250</v>
      </c>
      <c r="H16" s="2">
        <v>404</v>
      </c>
    </row>
    <row r="17" spans="1:8" ht="12.75" customHeight="1">
      <c r="A17" s="52">
        <v>1988</v>
      </c>
      <c r="B17" s="2">
        <v>5159</v>
      </c>
      <c r="C17" s="2">
        <f>B17-H17</f>
        <v>4645</v>
      </c>
      <c r="D17" s="49" t="s">
        <v>4</v>
      </c>
      <c r="E17" s="2">
        <v>1522</v>
      </c>
      <c r="F17" s="2">
        <v>1071</v>
      </c>
      <c r="G17" s="2">
        <v>828</v>
      </c>
      <c r="H17" s="2">
        <v>514</v>
      </c>
    </row>
    <row r="18" spans="1:8" ht="12.75" customHeight="1">
      <c r="A18" s="52">
        <v>1989</v>
      </c>
      <c r="B18" s="2">
        <v>7675</v>
      </c>
      <c r="C18" s="2">
        <f>B18-H18</f>
        <v>6949</v>
      </c>
      <c r="D18" s="49" t="s">
        <v>4</v>
      </c>
      <c r="E18" s="2">
        <v>1917</v>
      </c>
      <c r="F18" s="2">
        <v>1289</v>
      </c>
      <c r="G18" s="2">
        <v>1487</v>
      </c>
      <c r="H18" s="2">
        <v>726</v>
      </c>
    </row>
    <row r="19" spans="1:8" ht="12.75" customHeight="1">
      <c r="A19" s="52">
        <v>1990</v>
      </c>
      <c r="B19" s="2">
        <f>+C19+H19</f>
        <v>7736</v>
      </c>
      <c r="C19" s="2">
        <f>SUM(D19:G19)</f>
        <v>6973</v>
      </c>
      <c r="D19" s="2">
        <v>1514</v>
      </c>
      <c r="E19" s="2">
        <v>2359</v>
      </c>
      <c r="F19" s="2">
        <v>1174</v>
      </c>
      <c r="G19" s="2">
        <v>1926</v>
      </c>
      <c r="H19" s="2">
        <v>763</v>
      </c>
    </row>
    <row r="20" spans="1:8" ht="12.75" customHeight="1">
      <c r="A20" s="52">
        <v>1991</v>
      </c>
      <c r="B20" s="2">
        <v>7105</v>
      </c>
      <c r="C20" s="2">
        <f>SUM(D20:G20)</f>
        <v>1437</v>
      </c>
      <c r="D20" s="2">
        <v>235</v>
      </c>
      <c r="E20" s="2">
        <v>490</v>
      </c>
      <c r="F20" s="2">
        <v>326</v>
      </c>
      <c r="G20" s="2">
        <v>386</v>
      </c>
      <c r="H20" s="49" t="s">
        <v>4</v>
      </c>
    </row>
    <row r="21" spans="1:8" ht="12.75" customHeight="1">
      <c r="A21" s="52">
        <v>1992</v>
      </c>
      <c r="B21" s="48">
        <v>4517</v>
      </c>
      <c r="C21" s="2">
        <f>B21-H21</f>
        <v>3901</v>
      </c>
      <c r="D21" s="49" t="s">
        <v>4</v>
      </c>
      <c r="E21" s="2">
        <v>1331</v>
      </c>
      <c r="F21" s="2">
        <v>687</v>
      </c>
      <c r="G21" s="2">
        <v>822</v>
      </c>
      <c r="H21" s="2">
        <v>616</v>
      </c>
    </row>
    <row r="22" spans="1:8" ht="12.75" customHeight="1">
      <c r="A22" s="52">
        <v>1993</v>
      </c>
      <c r="B22" s="48">
        <v>3134</v>
      </c>
      <c r="C22" s="2">
        <f>B22-H22</f>
        <v>2523</v>
      </c>
      <c r="D22" s="49" t="s">
        <v>4</v>
      </c>
      <c r="E22" s="2">
        <v>864</v>
      </c>
      <c r="F22" s="2">
        <v>491</v>
      </c>
      <c r="G22" s="2">
        <v>496</v>
      </c>
      <c r="H22" s="2">
        <v>611</v>
      </c>
    </row>
    <row r="23" spans="1:8" ht="12.75" customHeight="1">
      <c r="A23" s="52">
        <v>1994</v>
      </c>
      <c r="B23" s="48">
        <v>3520</v>
      </c>
      <c r="C23" s="2">
        <f>B23-H23</f>
        <v>2971</v>
      </c>
      <c r="D23" s="49" t="s">
        <v>4</v>
      </c>
      <c r="E23" s="2">
        <v>1349</v>
      </c>
      <c r="F23" s="2">
        <v>493</v>
      </c>
      <c r="G23" s="2">
        <v>203</v>
      </c>
      <c r="H23" s="2">
        <v>549</v>
      </c>
    </row>
    <row r="24" spans="1:8" ht="12.75" customHeight="1">
      <c r="A24" s="52">
        <v>1995</v>
      </c>
      <c r="B24" s="48">
        <f>+C24+H24</f>
        <v>4016</v>
      </c>
      <c r="C24" s="2">
        <f>SUM(D24:G24)</f>
        <v>3423</v>
      </c>
      <c r="D24" s="2">
        <v>859</v>
      </c>
      <c r="E24" s="2">
        <v>1207</v>
      </c>
      <c r="F24" s="2">
        <v>955</v>
      </c>
      <c r="G24" s="2">
        <v>402</v>
      </c>
      <c r="H24" s="2">
        <v>593</v>
      </c>
    </row>
    <row r="25" spans="1:8" ht="12.75" customHeight="1">
      <c r="A25" s="52">
        <v>1996</v>
      </c>
      <c r="B25" s="48">
        <v>4484</v>
      </c>
      <c r="C25" s="2">
        <f>SUM(D25:G25)</f>
        <v>3506</v>
      </c>
      <c r="D25" s="2">
        <v>593</v>
      </c>
      <c r="E25" s="2">
        <v>1474</v>
      </c>
      <c r="F25" s="50">
        <v>1119</v>
      </c>
      <c r="G25" s="2">
        <v>320</v>
      </c>
      <c r="H25" s="49" t="s">
        <v>4</v>
      </c>
    </row>
    <row r="26" spans="1:8" ht="12.75" customHeight="1">
      <c r="A26" s="52">
        <v>1997</v>
      </c>
      <c r="B26" s="48">
        <v>5482</v>
      </c>
      <c r="C26" s="2">
        <f>B26-H26</f>
        <v>4804</v>
      </c>
      <c r="D26" s="49" t="s">
        <v>4</v>
      </c>
      <c r="E26" s="2">
        <v>1884</v>
      </c>
      <c r="F26" s="50">
        <v>974</v>
      </c>
      <c r="G26" s="2">
        <v>625</v>
      </c>
      <c r="H26" s="2">
        <v>678</v>
      </c>
    </row>
    <row r="27" spans="1:8" ht="12.75" customHeight="1">
      <c r="A27" s="52">
        <v>1998</v>
      </c>
      <c r="B27" s="48">
        <v>6834</v>
      </c>
      <c r="C27" s="2">
        <f>B27-H27</f>
        <v>6281</v>
      </c>
      <c r="D27" s="49" t="s">
        <v>4</v>
      </c>
      <c r="E27">
        <v>2717</v>
      </c>
      <c r="F27">
        <v>1396</v>
      </c>
      <c r="G27">
        <v>662</v>
      </c>
      <c r="H27">
        <v>553</v>
      </c>
    </row>
    <row r="28" spans="1:8" ht="12.75" customHeight="1">
      <c r="A28" s="52">
        <v>1999</v>
      </c>
      <c r="B28" s="48">
        <v>8488</v>
      </c>
      <c r="C28" s="2">
        <f>B28-H28</f>
        <v>7711</v>
      </c>
      <c r="D28" s="49" t="s">
        <v>4</v>
      </c>
      <c r="E28">
        <v>3514</v>
      </c>
      <c r="F28">
        <v>1229</v>
      </c>
      <c r="G28">
        <v>239</v>
      </c>
      <c r="H28">
        <v>777</v>
      </c>
    </row>
    <row r="29" spans="1:8" ht="12.75" customHeight="1">
      <c r="A29" s="51">
        <v>2000</v>
      </c>
      <c r="B29" s="48">
        <v>9466</v>
      </c>
      <c r="C29" s="2">
        <v>8275</v>
      </c>
      <c r="D29" s="2">
        <v>2631</v>
      </c>
      <c r="E29" s="2">
        <v>3336</v>
      </c>
      <c r="F29" s="2">
        <v>1862</v>
      </c>
      <c r="G29" s="2">
        <v>446</v>
      </c>
      <c r="H29" s="2">
        <v>1191</v>
      </c>
    </row>
    <row r="30" spans="1:8" ht="12.75" customHeight="1">
      <c r="A30" s="51">
        <v>2001</v>
      </c>
      <c r="B30" s="2">
        <v>9088</v>
      </c>
      <c r="C30" s="2">
        <f t="shared" ref="C30:C37" si="0">SUM(D30:G30)</f>
        <v>9070</v>
      </c>
      <c r="D30" s="2">
        <v>1334</v>
      </c>
      <c r="E30" s="2">
        <f>2280+1612</f>
        <v>3892</v>
      </c>
      <c r="F30" s="50">
        <v>2329</v>
      </c>
      <c r="G30" s="2">
        <f>1084+431</f>
        <v>1515</v>
      </c>
      <c r="H30" s="2">
        <v>18</v>
      </c>
    </row>
    <row r="31" spans="1:8" ht="12.75" customHeight="1">
      <c r="A31" s="51">
        <v>2002</v>
      </c>
      <c r="B31" s="2">
        <v>6153</v>
      </c>
      <c r="C31" s="2">
        <f t="shared" si="0"/>
        <v>6063</v>
      </c>
      <c r="D31" s="2">
        <v>1021</v>
      </c>
      <c r="E31" s="2">
        <f>973+876</f>
        <v>1849</v>
      </c>
      <c r="F31" s="50">
        <v>1365</v>
      </c>
      <c r="G31" s="2">
        <f>1283+545</f>
        <v>1828</v>
      </c>
      <c r="H31" s="2">
        <v>90</v>
      </c>
    </row>
    <row r="32" spans="1:8" ht="12.75" customHeight="1">
      <c r="A32" s="51">
        <v>2003</v>
      </c>
      <c r="B32" s="2">
        <v>3655</v>
      </c>
      <c r="C32" s="2">
        <f t="shared" si="0"/>
        <v>3611</v>
      </c>
      <c r="D32" s="2">
        <v>1644</v>
      </c>
      <c r="E32" s="2">
        <f>701+398</f>
        <v>1099</v>
      </c>
      <c r="F32" s="50">
        <v>627</v>
      </c>
      <c r="G32" s="2">
        <f>143+98</f>
        <v>241</v>
      </c>
      <c r="H32" s="2">
        <v>44</v>
      </c>
    </row>
    <row r="33" spans="1:8" ht="12.75" customHeight="1">
      <c r="A33" s="51">
        <v>2004</v>
      </c>
      <c r="B33" s="2">
        <v>2986</v>
      </c>
      <c r="C33" s="2">
        <f t="shared" si="0"/>
        <v>2900</v>
      </c>
      <c r="D33" s="2">
        <v>1322</v>
      </c>
      <c r="E33" s="2">
        <f>502+276</f>
        <v>778</v>
      </c>
      <c r="F33" s="50">
        <v>341</v>
      </c>
      <c r="G33" s="2">
        <f>188+271</f>
        <v>459</v>
      </c>
      <c r="H33" s="2">
        <v>84</v>
      </c>
    </row>
    <row r="34" spans="1:8" ht="12.75" customHeight="1">
      <c r="A34" s="51">
        <v>2005</v>
      </c>
      <c r="B34" s="2">
        <v>3291</v>
      </c>
      <c r="C34" s="2">
        <f t="shared" si="0"/>
        <v>3095</v>
      </c>
      <c r="D34" s="2">
        <v>1357</v>
      </c>
      <c r="E34" s="2">
        <f>717+688</f>
        <v>1405</v>
      </c>
      <c r="F34" s="50">
        <v>210</v>
      </c>
      <c r="G34" s="2">
        <f>92+31</f>
        <v>123</v>
      </c>
      <c r="H34" s="2">
        <v>196</v>
      </c>
    </row>
    <row r="35" spans="1:8" ht="12.75" customHeight="1">
      <c r="A35" s="51">
        <v>2006</v>
      </c>
      <c r="B35" s="2">
        <v>5308</v>
      </c>
      <c r="C35" s="2">
        <f t="shared" si="0"/>
        <v>5125</v>
      </c>
      <c r="D35" s="2">
        <v>1253</v>
      </c>
      <c r="E35" s="2">
        <f>1385+1039</f>
        <v>2424</v>
      </c>
      <c r="F35" s="50">
        <v>977</v>
      </c>
      <c r="G35" s="2">
        <f>329+142</f>
        <v>471</v>
      </c>
      <c r="H35" s="2">
        <v>184</v>
      </c>
    </row>
    <row r="36" spans="1:8" ht="12.75" customHeight="1">
      <c r="A36" s="51">
        <v>2007</v>
      </c>
      <c r="B36" s="2">
        <v>5060</v>
      </c>
      <c r="C36" s="2">
        <f t="shared" si="0"/>
        <v>5040</v>
      </c>
      <c r="D36" s="2">
        <v>2064</v>
      </c>
      <c r="E36" s="53">
        <f>1307+715</f>
        <v>2022</v>
      </c>
      <c r="F36" s="54">
        <v>618</v>
      </c>
      <c r="G36">
        <f>238+98</f>
        <v>336</v>
      </c>
      <c r="H36" s="2">
        <v>20</v>
      </c>
    </row>
    <row r="37" spans="1:8" ht="12.75" customHeight="1">
      <c r="A37" s="51">
        <v>2008</v>
      </c>
      <c r="B37" s="2">
        <v>5709</v>
      </c>
      <c r="C37" s="2">
        <f t="shared" si="0"/>
        <v>5709</v>
      </c>
      <c r="D37" s="2">
        <v>1559</v>
      </c>
      <c r="E37" s="53">
        <f>1213+880</f>
        <v>2093</v>
      </c>
      <c r="F37" s="54">
        <v>1016</v>
      </c>
      <c r="G37">
        <f>701+277+63</f>
        <v>1041</v>
      </c>
      <c r="H37" s="2">
        <v>63</v>
      </c>
    </row>
    <row r="56" spans="1:1" ht="12.75" customHeight="1">
      <c r="A56" s="4"/>
    </row>
    <row r="57" spans="1:1" ht="12.75" customHeight="1">
      <c r="A57" s="4"/>
    </row>
  </sheetData>
  <mergeCells count="6">
    <mergeCell ref="A5:A7"/>
    <mergeCell ref="B5:B7"/>
    <mergeCell ref="C5:H5"/>
    <mergeCell ref="C6:C7"/>
    <mergeCell ref="D6:G6"/>
    <mergeCell ref="H6:H7"/>
  </mergeCells>
  <phoneticPr fontId="0" type="noConversion"/>
  <pageMargins left="0.59055118110236204" right="0.59055118110236204" top="0.59055118110236204" bottom="0.59055118110236204" header="0.51181102300000003" footer="0.51181102300000003"/>
  <pageSetup paperSize="9" orientation="portrait" horizontalDpi="300" verticalDpi="300" r:id="rId1"/>
  <headerFooter alignWithMargins="0">
    <oddFooter>&amp;L&amp;8Landeshauptstadt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Info</vt:lpstr>
      <vt:lpstr>aktuell</vt:lpstr>
      <vt:lpstr>bis 2008 incl. geförd. Stellen</vt:lpstr>
      <vt:lpstr>nach Laufzeit bis 2008</vt:lpstr>
      <vt:lpstr>Farbe</vt:lpstr>
      <vt:lpstr>Jahrbuch</vt:lpstr>
      <vt:lpstr>'nach Laufzeit bis 2008'!KOPF</vt:lpstr>
      <vt:lpstr>'bis 2008 incl. geförd. Stellen'!TAB_A</vt:lpstr>
      <vt:lpstr>'nach Laufzeit bis 2008'!TAB_A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Offene Stellen in Stuttgart seit 1980 nach der Befristung des angebotenen Arbeitsverhältnisses</dc:title>
  <dc:subject>TABELLE</dc:subject>
  <dc:creator>U12A032</dc:creator>
  <dc:description/>
  <cp:lastModifiedBy>Kristina Wirth</cp:lastModifiedBy>
  <cp:lastPrinted>2016-10-17T11:22:31Z</cp:lastPrinted>
  <dcterms:created xsi:type="dcterms:W3CDTF">2020-04-28T15:01:49Z</dcterms:created>
  <dcterms:modified xsi:type="dcterms:W3CDTF">2025-02-21T10:34:24Z</dcterms:modified>
</cp:coreProperties>
</file>