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480" yWindow="300" windowWidth="8895" windowHeight="4755" tabRatio="608" activeTab="1"/>
  </bookViews>
  <sheets>
    <sheet name="Info" sheetId="1" r:id="rId1"/>
    <sheet name="Orchester seit 1990" sheetId="6" r:id="rId2"/>
    <sheet name="Kammerorchester seit 1980" sheetId="4" r:id="rId3"/>
    <sheet name="Philharmoniker seit 1980" sheetId="5" r:id="rId4"/>
  </sheets>
  <externalReferences>
    <externalReference r:id="rId5"/>
    <externalReference r:id="rId6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'Orchester seit 1990'!$27:$27,'Orchester seit 1990'!$63:$63,'Orchester seit 1990'!$81:$88,'Orchester seit 1990'!$100:$100,'Orchester seit 1990'!$129:$129</definedName>
    <definedName name="Farbe">'Orchester seit 1990'!$A$3:$I$3,'Orchester seit 1990'!$A$5:$I$7,'Orchester seit 1990'!$A$8:$A$130</definedName>
    <definedName name="Jahrbuch">'Orchester seit 1990'!$A$5:$I$147</definedName>
    <definedName name="wrn.Alles." localSheetId="0" hidden="1">{#N/A,#N/A,FALSE,"A";#N/A,#N/A,FALSE,"B"}</definedName>
    <definedName name="wrn.Alles." localSheetId="2" hidden="1">{#N/A,#N/A,FALSE,"A";#N/A,#N/A,FALSE,"B"}</definedName>
    <definedName name="wrn.Alles." localSheetId="1" hidden="1">{#N/A,#N/A,FALSE,"A";#N/A,#N/A,FALSE,"B"}</definedName>
    <definedName name="wrn.Alles." localSheetId="3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N14" i="4" l="1"/>
  <c r="O36" i="4"/>
  <c r="P31" i="4"/>
  <c r="O26" i="4"/>
  <c r="G124" i="6"/>
  <c r="F124" i="6"/>
  <c r="F123" i="6"/>
  <c r="F122" i="6"/>
  <c r="F121" i="6"/>
  <c r="F120" i="6"/>
  <c r="F86" i="6"/>
  <c r="F85" i="6"/>
  <c r="F84" i="6"/>
  <c r="F83" i="6"/>
  <c r="F21" i="6"/>
  <c r="F20" i="6"/>
  <c r="F19" i="6"/>
  <c r="F18" i="6"/>
  <c r="I11" i="6"/>
  <c r="I18" i="4"/>
  <c r="I17" i="4"/>
  <c r="I16" i="4"/>
  <c r="I15" i="4"/>
  <c r="I23" i="4"/>
  <c r="I21" i="4"/>
  <c r="I25" i="5"/>
  <c r="I23" i="5"/>
  <c r="I22" i="5"/>
  <c r="I21" i="5"/>
  <c r="I20" i="5"/>
  <c r="I19" i="5"/>
  <c r="I18" i="5"/>
  <c r="I17" i="5"/>
  <c r="I16" i="5"/>
  <c r="I15" i="5"/>
</calcChain>
</file>

<file path=xl/sharedStrings.xml><?xml version="1.0" encoding="utf-8"?>
<sst xmlns="http://schemas.openxmlformats.org/spreadsheetml/2006/main" count="322" uniqueCount="133">
  <si>
    <t xml:space="preserve">Kulturorchester in Stuttgart seit 1980 nach Zahl der Mitglieder, Konzerte, </t>
  </si>
  <si>
    <t xml:space="preserve">Besucher, Ausgaben, Einnahmen und öffentlichen Zuweisungen </t>
  </si>
  <si>
    <t>entfällt</t>
  </si>
  <si>
    <t xml:space="preserve">Ausgaben, Einnahmen und öffentlichen Zuweisungen </t>
  </si>
  <si>
    <t>Konzerte</t>
  </si>
  <si>
    <t xml:space="preserve">Besucher </t>
  </si>
  <si>
    <t>Einnahmen</t>
  </si>
  <si>
    <t xml:space="preserve">Zuweisungen </t>
  </si>
  <si>
    <t>der</t>
  </si>
  <si>
    <t>aus öffentl.</t>
  </si>
  <si>
    <t>Spielzeit</t>
  </si>
  <si>
    <t>Mitglieder</t>
  </si>
  <si>
    <t>am Ort</t>
  </si>
  <si>
    <t>auswärts</t>
  </si>
  <si>
    <t>Ausgaben</t>
  </si>
  <si>
    <t xml:space="preserve"> Betriebs-</t>
  </si>
  <si>
    <t>sonstige</t>
  </si>
  <si>
    <t xml:space="preserve">Mitteln </t>
  </si>
  <si>
    <t>einnahmen</t>
  </si>
  <si>
    <t>Insgesamt</t>
  </si>
  <si>
    <t>Anzahl</t>
  </si>
  <si>
    <t>Stuttgarter Philharmoniker</t>
  </si>
  <si>
    <t>1995/96</t>
  </si>
  <si>
    <t>1996/97</t>
  </si>
  <si>
    <t>1997/98</t>
  </si>
  <si>
    <t>1998/99</t>
  </si>
  <si>
    <t>Stuttgarter Kammerorchester</t>
  </si>
  <si>
    <t>27r</t>
  </si>
  <si>
    <t>1990/91</t>
  </si>
  <si>
    <t>1991/92</t>
  </si>
  <si>
    <t>1992/93</t>
  </si>
  <si>
    <t>1993/94</t>
  </si>
  <si>
    <t>1994/95</t>
  </si>
  <si>
    <t xml:space="preserve">-  </t>
  </si>
  <si>
    <t>1985/86</t>
  </si>
  <si>
    <t>1986/87</t>
  </si>
  <si>
    <t>1987/88</t>
  </si>
  <si>
    <t>1988/89</t>
  </si>
  <si>
    <t>1989/90</t>
  </si>
  <si>
    <t>1980/81</t>
  </si>
  <si>
    <t>1981/82</t>
  </si>
  <si>
    <t>1982/83</t>
  </si>
  <si>
    <t>1983/84</t>
  </si>
  <si>
    <t>1984/85</t>
  </si>
  <si>
    <t>1999/2000</t>
  </si>
  <si>
    <t>1 000 Euro</t>
  </si>
  <si>
    <t>2000/2001</t>
  </si>
  <si>
    <t>Tabelle Nr 1786</t>
  </si>
  <si>
    <t>2001/2002</t>
  </si>
  <si>
    <t>2002/2003</t>
  </si>
  <si>
    <t>Erläuterungen:</t>
  </si>
  <si>
    <t>Periodizität:</t>
  </si>
  <si>
    <t>Die Statistik wird zum Jahresende des jeweiligen Spieljahres erstellt.</t>
  </si>
  <si>
    <t>(Im Auftrag des Deutschen Städttags)</t>
  </si>
  <si>
    <t>Die Statistik steht im darauf folgenden Jahr am 31. Januar zur Verfügung.</t>
  </si>
  <si>
    <t>Rechtsgrundlage:</t>
  </si>
  <si>
    <t>Gliederungstiefe:</t>
  </si>
  <si>
    <t>Erläuterungsblatt zu Tabelle Nr.  1786</t>
  </si>
  <si>
    <t>ohne Darlehensaufnahmen, 'Rücklagenentnahmen und Zuführungen zum Vermögenshaushalt.</t>
  </si>
  <si>
    <t xml:space="preserve">  </t>
  </si>
  <si>
    <t>Mittel öffentlicher Körperschaften um den Haushalt auszugleichen.</t>
  </si>
  <si>
    <t xml:space="preserve">Betriebseinnahmen </t>
  </si>
  <si>
    <t>Zuweisungen aus öffentl. Mitteln</t>
  </si>
  <si>
    <t>Kulturorchester in Stuttgart seit 1980 nach Zahl der Mitglieder, Konzerte, Besucher,</t>
  </si>
  <si>
    <t>2003/2004</t>
  </si>
  <si>
    <t>2004/2005</t>
  </si>
  <si>
    <t>2005/2006</t>
  </si>
  <si>
    <t>Orchester-mitglieder</t>
  </si>
  <si>
    <t>Besucher
der Konzerte
am Ort</t>
  </si>
  <si>
    <t>Öffentliche
Zuweisungen</t>
  </si>
  <si>
    <t xml:space="preserve"> Betriebs- einnahmen</t>
  </si>
  <si>
    <t>sonstige Einnahmen</t>
  </si>
  <si>
    <t>2000/01</t>
  </si>
  <si>
    <t>2001/02</t>
  </si>
  <si>
    <t>2002/03</t>
  </si>
  <si>
    <t>2003/04</t>
  </si>
  <si>
    <t>2004/05</t>
  </si>
  <si>
    <t>2005/06</t>
  </si>
  <si>
    <t xml:space="preserve">           27 r  </t>
  </si>
  <si>
    <t>Amadeus Orchester</t>
  </si>
  <si>
    <t>Kammerorchester arcata</t>
  </si>
  <si>
    <t>Paul-Gerhardt-Kammerorchester</t>
  </si>
  <si>
    <t>Tabelle Nr 1786 - Jahrbuchtabelle</t>
  </si>
  <si>
    <t>10.5.1 Stuttgarter Orchester seit 1990</t>
  </si>
  <si>
    <t>2006/07</t>
  </si>
  <si>
    <t>2006/2007</t>
  </si>
  <si>
    <t>2007/08</t>
  </si>
  <si>
    <t>2007/2008</t>
  </si>
  <si>
    <t>1000 €</t>
  </si>
  <si>
    <t>2008/09</t>
  </si>
  <si>
    <t>2008/2009</t>
  </si>
  <si>
    <t>2009/10</t>
  </si>
  <si>
    <t>2009/2010</t>
  </si>
  <si>
    <t>2010/11</t>
  </si>
  <si>
    <t>2010/2011</t>
  </si>
  <si>
    <t>2011/12</t>
  </si>
  <si>
    <t>2011/2012</t>
  </si>
  <si>
    <t>2012/2013</t>
  </si>
  <si>
    <t>2012/13</t>
  </si>
  <si>
    <t>2013/14</t>
  </si>
  <si>
    <t>2013/2014</t>
  </si>
  <si>
    <t>2014/15</t>
  </si>
  <si>
    <t>2015/16</t>
  </si>
  <si>
    <t>2014/2015</t>
  </si>
  <si>
    <t>2015/2016</t>
  </si>
  <si>
    <t>______________</t>
  </si>
  <si>
    <t>2016/17</t>
  </si>
  <si>
    <t>2016/2017</t>
  </si>
  <si>
    <t>2017/18</t>
  </si>
  <si>
    <t>2017/2018</t>
  </si>
  <si>
    <t>2018/19</t>
  </si>
  <si>
    <t>2018/2019</t>
  </si>
  <si>
    <t>29+1000+14000+100+58000</t>
  </si>
  <si>
    <t>2019/20</t>
  </si>
  <si>
    <t xml:space="preserve">Nachgewiesen werden die Stuttgarter Philharmoniker und das Stuttgarter Kammerorchester. </t>
  </si>
  <si>
    <t xml:space="preserve">    Außerdem das Kammerorchester arcata und das Paul-Gerhardt-Kammerorchester.</t>
  </si>
  <si>
    <t xml:space="preserve">    Die Statistik des Deutschen Bühnenvereins (Quelle für Stuttgarter Philharmoniker und Stuttgarter</t>
  </si>
  <si>
    <t xml:space="preserve">Quellen: </t>
  </si>
  <si>
    <t>Deutscher Bühnenverein - Bundesverband der Theater und Orchester</t>
  </si>
  <si>
    <t>Kammerorchester) steht ab August des Folgejahres zur Verfügung.</t>
  </si>
  <si>
    <t>(für Stuttgarter Philharmoniker und Stuttgarter Kammerorchester)</t>
  </si>
  <si>
    <t>Kammerorchester arcata und Paul-Gerhardt-Kammerorchester</t>
  </si>
  <si>
    <t>Ist-Einnahmen ohne Zuweisungen öfffentlicher Körperschaften und sonstiger Stellen;</t>
  </si>
  <si>
    <t>2019/2020</t>
  </si>
  <si>
    <t>2021/22</t>
  </si>
  <si>
    <t>2020/21</t>
  </si>
  <si>
    <t xml:space="preserve">      .</t>
  </si>
  <si>
    <t xml:space="preserve">        .</t>
  </si>
  <si>
    <t xml:space="preserve">             .</t>
  </si>
  <si>
    <t xml:space="preserve">              .</t>
  </si>
  <si>
    <t xml:space="preserve">                .</t>
  </si>
  <si>
    <t>2022/23</t>
  </si>
  <si>
    <t xml:space="preserve">Quellen: Deutscher Bühnenverein - Bundesverband der Theater und Orchester / Selbstauskünfte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</si>
</sst>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__;\-#\ ###__;\-__"/>
    <numFmt numFmtId="169" formatCode="#\ ###\ ##0________;\-\ #\ ###\ ##0________;\-________"/>
    <numFmt numFmtId="170" formatCode="#\ ###\ ##0____;\-\ #\ ###\ ##0____;\-____"/>
    <numFmt numFmtId="171" formatCode="#\ ###\ ##0__;&quot;- &quot;#\ ###\ ##0__;\-__"/>
    <numFmt numFmtId="172" formatCode="#\ ###\ ##0________;&quot;- &quot;#\ ###\ ##0________;\-________"/>
    <numFmt numFmtId="173" formatCode="#\ ###\ ##0____;&quot;- &quot;#\ ###\ ##0____;\-____"/>
  </numFmts>
  <fonts count="11" x14ac:knownFonts="1"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  <charset val="1"/>
    </font>
    <font>
      <sz val="14"/>
      <name val="Arial"/>
      <family val="2"/>
      <charset val="1"/>
    </font>
    <font>
      <b/>
      <sz val="20"/>
      <name val="Arial"/>
      <family val="2"/>
    </font>
    <font>
      <sz val="7"/>
      <name val="Arial"/>
      <family val="2"/>
    </font>
    <font>
      <sz val="6.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2">
    <xf numFmtId="164" fontId="0" fillId="0" borderId="0" applyFill="0" applyBorder="0" applyAlignment="0" applyProtection="0">
      <alignment vertical="center"/>
    </xf>
    <xf numFmtId="165" fontId="1" fillId="0" borderId="0"/>
    <xf numFmtId="166" fontId="1" fillId="0" borderId="0"/>
    <xf numFmtId="167" fontId="1" fillId="0" borderId="0"/>
    <xf numFmtId="164" fontId="1" fillId="0" borderId="0"/>
    <xf numFmtId="0" fontId="2" fillId="0" borderId="0"/>
    <xf numFmtId="171" fontId="6" fillId="0" borderId="0"/>
    <xf numFmtId="165" fontId="7" fillId="0" borderId="0"/>
    <xf numFmtId="166" fontId="7" fillId="0" borderId="0"/>
    <xf numFmtId="167" fontId="7" fillId="0" borderId="0"/>
    <xf numFmtId="171" fontId="7" fillId="0" borderId="0"/>
    <xf numFmtId="0" fontId="8" fillId="0" borderId="0"/>
  </cellStyleXfs>
  <cellXfs count="127">
    <xf numFmtId="164" fontId="0" fillId="0" borderId="0" xfId="0" applyAlignment="1"/>
    <xf numFmtId="164" fontId="3" fillId="0" borderId="0" xfId="0" applyFont="1" applyAlignment="1">
      <alignment horizontal="centerContinuous"/>
    </xf>
    <xf numFmtId="164" fontId="3" fillId="0" borderId="0" xfId="0" applyFont="1" applyBorder="1" applyAlignment="1"/>
    <xf numFmtId="164" fontId="4" fillId="0" borderId="0" xfId="0" applyFont="1" applyBorder="1" applyAlignment="1"/>
    <xf numFmtId="164" fontId="3" fillId="0" borderId="0" xfId="0" quotePrefix="1" applyFont="1" applyBorder="1" applyAlignment="1"/>
    <xf numFmtId="164" fontId="3" fillId="0" borderId="1" xfId="0" applyFont="1" applyBorder="1" applyAlignment="1"/>
    <xf numFmtId="164" fontId="3" fillId="0" borderId="2" xfId="0" applyFont="1" applyBorder="1" applyAlignment="1"/>
    <xf numFmtId="164" fontId="3" fillId="0" borderId="3" xfId="0" applyFont="1" applyBorder="1" applyAlignment="1"/>
    <xf numFmtId="164" fontId="3" fillId="0" borderId="4" xfId="0" applyFont="1" applyBorder="1" applyAlignment="1">
      <alignment horizontal="center"/>
    </xf>
    <xf numFmtId="164" fontId="4" fillId="0" borderId="4" xfId="0" applyFont="1" applyBorder="1" applyAlignment="1" applyProtection="1">
      <alignment horizontal="center"/>
    </xf>
    <xf numFmtId="164" fontId="3" fillId="0" borderId="4" xfId="0" applyFont="1" applyBorder="1" applyAlignment="1"/>
    <xf numFmtId="164" fontId="3" fillId="0" borderId="4" xfId="0" quotePrefix="1" applyFont="1" applyBorder="1" applyAlignment="1"/>
    <xf numFmtId="164" fontId="4" fillId="0" borderId="4" xfId="0" applyFont="1" applyBorder="1" applyAlignment="1"/>
    <xf numFmtId="164" fontId="4" fillId="0" borderId="4" xfId="0" quotePrefix="1" applyFont="1" applyBorder="1" applyAlignment="1"/>
    <xf numFmtId="164" fontId="3" fillId="0" borderId="5" xfId="0" applyFont="1" applyBorder="1" applyAlignment="1"/>
    <xf numFmtId="164" fontId="3" fillId="0" borderId="6" xfId="0" applyFont="1" applyBorder="1" applyAlignment="1"/>
    <xf numFmtId="164" fontId="3" fillId="0" borderId="2" xfId="0" applyFont="1" applyBorder="1" applyAlignment="1">
      <alignment horizontal="center"/>
    </xf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4" fontId="4" fillId="0" borderId="0" xfId="0" applyFont="1" applyAlignment="1" applyProtection="1">
      <alignment horizontal="centerContinuous"/>
    </xf>
    <xf numFmtId="164" fontId="0" fillId="0" borderId="0" xfId="0" applyFont="1" applyAlignment="1" applyProtection="1">
      <alignment horizontal="centerContinuous"/>
    </xf>
    <xf numFmtId="164" fontId="0" fillId="0" borderId="0" xfId="0" applyFont="1" applyAlignment="1" applyProtection="1"/>
    <xf numFmtId="164" fontId="0" fillId="0" borderId="7" xfId="0" applyFont="1" applyBorder="1" applyAlignment="1" applyProtection="1"/>
    <xf numFmtId="164" fontId="0" fillId="0" borderId="8" xfId="0" applyFont="1" applyBorder="1" applyAlignment="1" applyProtection="1"/>
    <xf numFmtId="164" fontId="0" fillId="0" borderId="9" xfId="0" applyFont="1" applyBorder="1" applyAlignment="1" applyProtection="1">
      <alignment horizontal="centerContinuous"/>
    </xf>
    <xf numFmtId="164" fontId="0" fillId="0" borderId="8" xfId="0" applyFont="1" applyBorder="1" applyAlignment="1" applyProtection="1">
      <alignment horizontal="centerContinuous"/>
    </xf>
    <xf numFmtId="164" fontId="0" fillId="0" borderId="8" xfId="0" applyFont="1" applyBorder="1" applyAlignment="1" applyProtection="1">
      <alignment horizontal="center"/>
    </xf>
    <xf numFmtId="164" fontId="0" fillId="0" borderId="0" xfId="0" applyFont="1" applyBorder="1" applyAlignment="1" applyProtection="1"/>
    <xf numFmtId="164" fontId="0" fillId="0" borderId="10" xfId="0" applyFont="1" applyBorder="1" applyAlignment="1" applyProtection="1"/>
    <xf numFmtId="164" fontId="0" fillId="0" borderId="10" xfId="0" applyFont="1" applyBorder="1" applyAlignment="1" applyProtection="1">
      <alignment horizontal="center"/>
    </xf>
    <xf numFmtId="164" fontId="0" fillId="0" borderId="10" xfId="0" applyFont="1" applyBorder="1" applyAlignment="1" applyProtection="1">
      <alignment horizontal="centerContinuous"/>
    </xf>
    <xf numFmtId="164" fontId="0" fillId="0" borderId="0" xfId="0" applyFont="1" applyBorder="1" applyAlignment="1" applyProtection="1">
      <alignment horizontal="center"/>
    </xf>
    <xf numFmtId="164" fontId="0" fillId="0" borderId="0" xfId="0" applyFont="1" applyBorder="1" applyAlignment="1"/>
    <xf numFmtId="164" fontId="0" fillId="0" borderId="10" xfId="0" applyFont="1" applyBorder="1" applyAlignment="1"/>
    <xf numFmtId="164" fontId="0" fillId="0" borderId="7" xfId="0" applyFont="1" applyBorder="1" applyAlignment="1" applyProtection="1">
      <alignment horizontal="centerContinuous"/>
    </xf>
    <xf numFmtId="164" fontId="0" fillId="0" borderId="9" xfId="0" quotePrefix="1" applyFont="1" applyBorder="1" applyAlignment="1" applyProtection="1">
      <alignment horizontal="centerContinuous"/>
    </xf>
    <xf numFmtId="164" fontId="0" fillId="0" borderId="0" xfId="0" applyFont="1" applyBorder="1" applyAlignment="1" applyProtection="1">
      <alignment horizontal="centerContinuous"/>
    </xf>
    <xf numFmtId="164" fontId="0" fillId="0" borderId="9" xfId="0" applyFont="1" applyBorder="1" applyAlignment="1" applyProtection="1"/>
    <xf numFmtId="164" fontId="5" fillId="0" borderId="0" xfId="0" applyFont="1" applyBorder="1" applyAlignment="1" applyProtection="1">
      <alignment horizontal="centerContinuous"/>
    </xf>
    <xf numFmtId="164" fontId="5" fillId="0" borderId="0" xfId="0" applyFont="1" applyAlignment="1" applyProtection="1">
      <alignment horizontal="centerContinuous"/>
    </xf>
    <xf numFmtId="164" fontId="0" fillId="0" borderId="0" xfId="0" applyFont="1" applyBorder="1" applyAlignment="1" applyProtection="1">
      <alignment horizontal="right"/>
    </xf>
    <xf numFmtId="168" fontId="0" fillId="0" borderId="0" xfId="0" applyNumberFormat="1" applyFont="1" applyBorder="1" applyAlignment="1">
      <alignment horizontal="right"/>
    </xf>
    <xf numFmtId="164" fontId="0" fillId="0" borderId="10" xfId="0" applyFont="1" applyBorder="1" applyAlignment="1">
      <alignment horizontal="center"/>
    </xf>
    <xf numFmtId="164" fontId="0" fillId="0" borderId="0" xfId="0" applyFont="1" applyAlignment="1" applyProtection="1">
      <alignment horizontal="right"/>
    </xf>
    <xf numFmtId="168" fontId="0" fillId="0" borderId="0" xfId="0" applyNumberFormat="1" applyFont="1" applyAlignment="1">
      <alignment horizontal="right"/>
    </xf>
    <xf numFmtId="164" fontId="0" fillId="0" borderId="10" xfId="0" quotePrefix="1" applyFont="1" applyBorder="1" applyAlignment="1" applyProtection="1">
      <alignment horizontal="center"/>
    </xf>
    <xf numFmtId="168" fontId="0" fillId="0" borderId="0" xfId="0" applyNumberFormat="1" applyFont="1" applyAlignment="1" applyProtection="1">
      <alignment horizontal="right"/>
    </xf>
    <xf numFmtId="164" fontId="0" fillId="0" borderId="0" xfId="0" applyFont="1" applyAlignment="1">
      <alignment horizontal="right"/>
    </xf>
    <xf numFmtId="164" fontId="0" fillId="0" borderId="10" xfId="0" quotePrefix="1" applyFont="1" applyBorder="1" applyAlignment="1">
      <alignment horizontal="center"/>
    </xf>
    <xf numFmtId="164" fontId="0" fillId="0" borderId="0" xfId="0" quotePrefix="1" applyFont="1" applyBorder="1" applyAlignment="1" applyProtection="1">
      <alignment horizontal="center"/>
    </xf>
    <xf numFmtId="168" fontId="0" fillId="0" borderId="0" xfId="0" quotePrefix="1" applyNumberFormat="1" applyFont="1" applyAlignment="1">
      <alignment horizontal="right"/>
    </xf>
    <xf numFmtId="168" fontId="0" fillId="0" borderId="0" xfId="0" applyNumberFormat="1" applyFont="1" applyAlignment="1"/>
    <xf numFmtId="164" fontId="3" fillId="2" borderId="0" xfId="0" applyFont="1" applyFill="1" applyBorder="1" applyAlignment="1">
      <alignment horizontal="left" vertical="center"/>
    </xf>
    <xf numFmtId="164" fontId="0" fillId="2" borderId="0" xfId="0" applyFont="1" applyFill="1" applyBorder="1" applyAlignment="1" applyProtection="1">
      <alignment horizontal="left" vertical="center"/>
    </xf>
    <xf numFmtId="164" fontId="0" fillId="0" borderId="0" xfId="0" applyFont="1" applyFill="1" applyBorder="1" applyAlignment="1" applyProtection="1">
      <alignment horizontal="right" vertical="center"/>
    </xf>
    <xf numFmtId="164" fontId="0" fillId="2" borderId="11" xfId="0" applyFont="1" applyFill="1" applyBorder="1" applyAlignment="1">
      <alignment horizontal="centerContinuous" vertical="center"/>
    </xf>
    <xf numFmtId="2" fontId="0" fillId="0" borderId="0" xfId="0" applyNumberFormat="1" applyFont="1" applyAlignment="1"/>
    <xf numFmtId="164" fontId="0" fillId="2" borderId="12" xfId="0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" vertical="center" wrapText="1"/>
    </xf>
    <xf numFmtId="164" fontId="0" fillId="2" borderId="12" xfId="0" applyFont="1" applyFill="1" applyBorder="1" applyAlignment="1">
      <alignment horizontal="centerContinuous" vertical="center"/>
    </xf>
    <xf numFmtId="164" fontId="0" fillId="2" borderId="13" xfId="0" applyFont="1" applyFill="1" applyBorder="1" applyAlignment="1" applyProtection="1">
      <alignment horizontal="center" vertical="center"/>
    </xf>
    <xf numFmtId="164" fontId="0" fillId="0" borderId="0" xfId="0" applyFont="1" applyFill="1" applyBorder="1" applyAlignment="1">
      <alignment horizontal="center" vertical="center"/>
    </xf>
    <xf numFmtId="164" fontId="0" fillId="0" borderId="0" xfId="0" quotePrefix="1" applyFont="1" applyFill="1" applyBorder="1" applyAlignment="1">
      <alignment horizontal="center" vertical="center"/>
    </xf>
    <xf numFmtId="164" fontId="0" fillId="2" borderId="14" xfId="0" applyFont="1" applyFill="1" applyBorder="1" applyAlignment="1" applyProtection="1">
      <alignment horizontal="center" vertical="center"/>
    </xf>
    <xf numFmtId="164" fontId="0" fillId="0" borderId="0" xfId="0" applyFont="1" applyFill="1" applyBorder="1" applyAlignment="1">
      <alignment horizontal="centerContinuous" vertical="center"/>
    </xf>
    <xf numFmtId="164" fontId="0" fillId="2" borderId="14" xfId="0" quotePrefix="1" applyFont="1" applyFill="1" applyBorder="1" applyAlignment="1">
      <alignment horizontal="center" vertical="center"/>
    </xf>
    <xf numFmtId="169" fontId="0" fillId="0" borderId="0" xfId="0" applyNumberFormat="1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Fill="1" applyBorder="1" applyAlignment="1">
      <alignment horizontal="right" vertical="center"/>
    </xf>
    <xf numFmtId="164" fontId="0" fillId="2" borderId="14" xfId="0" applyFont="1" applyFill="1" applyBorder="1" applyAlignment="1">
      <alignment horizontal="center" vertical="center"/>
    </xf>
    <xf numFmtId="169" fontId="0" fillId="0" borderId="0" xfId="0" applyNumberFormat="1" applyFont="1" applyFill="1" applyBorder="1" applyAlignment="1">
      <alignment horizontal="left" vertical="center"/>
    </xf>
    <xf numFmtId="164" fontId="0" fillId="2" borderId="14" xfId="0" quotePrefix="1" applyFill="1" applyBorder="1" applyAlignment="1">
      <alignment horizontal="center" vertical="center"/>
    </xf>
    <xf numFmtId="164" fontId="0" fillId="0" borderId="4" xfId="0" quotePrefix="1" applyFont="1" applyFill="1" applyBorder="1" applyAlignment="1">
      <alignment horizontal="center" vertical="center"/>
    </xf>
    <xf numFmtId="164" fontId="0" fillId="0" borderId="4" xfId="0" quotePrefix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right"/>
    </xf>
    <xf numFmtId="164" fontId="0" fillId="0" borderId="0" xfId="0" applyFont="1" applyFill="1" applyBorder="1" applyAlignment="1"/>
    <xf numFmtId="164" fontId="0" fillId="0" borderId="0" xfId="0" applyFont="1" applyAlignment="1"/>
    <xf numFmtId="169" fontId="0" fillId="0" borderId="0" xfId="0" applyNumberFormat="1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Fill="1" applyBorder="1" applyAlignment="1">
      <alignment horizontal="right" vertical="center"/>
    </xf>
    <xf numFmtId="164" fontId="0" fillId="2" borderId="14" xfId="0" quotePrefix="1" applyFill="1" applyBorder="1" applyAlignment="1">
      <alignment horizontal="center" vertical="center"/>
    </xf>
    <xf numFmtId="172" fontId="6" fillId="0" borderId="0" xfId="6" applyNumberFormat="1" applyFont="1" applyBorder="1" applyAlignment="1" applyProtection="1">
      <alignment horizontal="right" vertical="center"/>
    </xf>
    <xf numFmtId="173" fontId="6" fillId="0" borderId="0" xfId="6" applyNumberFormat="1" applyFont="1" applyBorder="1" applyAlignment="1" applyProtection="1">
      <alignment horizontal="right" vertical="center"/>
    </xf>
    <xf numFmtId="164" fontId="9" fillId="0" borderId="0" xfId="0" applyFont="1" applyAlignment="1"/>
    <xf numFmtId="164" fontId="3" fillId="0" borderId="4" xfId="0" quotePrefix="1" applyFont="1" applyBorder="1" applyAlignment="1">
      <alignment wrapText="1"/>
    </xf>
    <xf numFmtId="169" fontId="0" fillId="0" borderId="0" xfId="0" applyNumberFormat="1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Fill="1" applyBorder="1" applyAlignment="1">
      <alignment horizontal="right" vertical="center"/>
    </xf>
    <xf numFmtId="164" fontId="0" fillId="2" borderId="14" xfId="0" quotePrefix="1" applyFill="1" applyBorder="1" applyAlignment="1">
      <alignment horizontal="center" vertical="center"/>
    </xf>
    <xf numFmtId="169" fontId="0" fillId="0" borderId="0" xfId="0" applyNumberFormat="1" applyFont="1" applyFill="1" applyBorder="1" applyAlignment="1">
      <alignment horizontal="right" vertical="center"/>
    </xf>
    <xf numFmtId="164" fontId="0" fillId="2" borderId="14" xfId="0" quotePrefix="1" applyFill="1" applyBorder="1" applyAlignment="1">
      <alignment horizontal="center" vertical="center"/>
    </xf>
    <xf numFmtId="164" fontId="0" fillId="0" borderId="0" xfId="0" applyFont="1" applyAlignment="1"/>
    <xf numFmtId="169" fontId="0" fillId="0" borderId="0" xfId="0" applyNumberFormat="1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Fill="1" applyBorder="1" applyAlignment="1">
      <alignment horizontal="right" vertical="center"/>
    </xf>
    <xf numFmtId="164" fontId="0" fillId="2" borderId="14" xfId="0" quotePrefix="1" applyFill="1" applyBorder="1" applyAlignment="1">
      <alignment horizontal="center" vertical="center"/>
    </xf>
    <xf numFmtId="169" fontId="0" fillId="0" borderId="0" xfId="0" applyNumberFormat="1" applyFont="1" applyFill="1" applyBorder="1" applyAlignment="1">
      <alignment horizontal="center" vertical="center"/>
    </xf>
    <xf numFmtId="164" fontId="0" fillId="0" borderId="0" xfId="0" applyFont="1" applyAlignment="1"/>
    <xf numFmtId="169" fontId="0" fillId="0" borderId="0" xfId="0" applyNumberFormat="1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Fill="1" applyBorder="1" applyAlignment="1">
      <alignment horizontal="right" vertical="center"/>
    </xf>
    <xf numFmtId="164" fontId="0" fillId="2" borderId="14" xfId="0" quotePrefix="1" applyFill="1" applyBorder="1" applyAlignment="1">
      <alignment horizontal="center" vertical="center"/>
    </xf>
    <xf numFmtId="164" fontId="0" fillId="0" borderId="0" xfId="0" applyFont="1" applyAlignment="1"/>
    <xf numFmtId="164" fontId="0" fillId="2" borderId="14" xfId="0" applyFont="1" applyFill="1" applyBorder="1" applyAlignment="1" applyProtection="1">
      <alignment horizontal="center" vertical="center"/>
    </xf>
    <xf numFmtId="169" fontId="0" fillId="0" borderId="0" xfId="0" applyNumberFormat="1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Fill="1" applyBorder="1" applyAlignment="1">
      <alignment horizontal="right" vertical="center"/>
    </xf>
    <xf numFmtId="164" fontId="0" fillId="2" borderId="14" xfId="0" quotePrefix="1" applyFill="1" applyBorder="1" applyAlignment="1">
      <alignment horizontal="center" vertical="center"/>
    </xf>
    <xf numFmtId="164" fontId="0" fillId="0" borderId="0" xfId="0" applyFont="1" applyAlignment="1"/>
    <xf numFmtId="169" fontId="0" fillId="0" borderId="0" xfId="0" applyNumberFormat="1" applyFont="1" applyFill="1" applyBorder="1" applyAlignment="1">
      <alignment horizontal="right" vertical="center"/>
    </xf>
    <xf numFmtId="170" fontId="0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Fill="1" applyBorder="1" applyAlignment="1">
      <alignment horizontal="right" vertical="center"/>
    </xf>
    <xf numFmtId="164" fontId="0" fillId="2" borderId="14" xfId="0" quotePrefix="1" applyFill="1" applyBorder="1" applyAlignment="1">
      <alignment horizontal="center" vertical="center"/>
    </xf>
    <xf numFmtId="164" fontId="0" fillId="2" borderId="14" xfId="0" quotePrefix="1" applyFill="1" applyBorder="1" applyAlignment="1">
      <alignment horizontal="center" vertical="center"/>
    </xf>
    <xf numFmtId="164" fontId="10" fillId="0" borderId="0" xfId="0" applyFont="1" applyFill="1" applyBorder="1" applyAlignment="1">
      <alignment horizontal="left" vertical="center" wrapText="1"/>
    </xf>
    <xf numFmtId="164" fontId="10" fillId="0" borderId="0" xfId="0" applyFont="1" applyAlignment="1">
      <alignment wrapText="1"/>
    </xf>
    <xf numFmtId="164" fontId="0" fillId="2" borderId="15" xfId="0" applyFont="1" applyFill="1" applyBorder="1" applyAlignment="1">
      <alignment horizontal="center" vertical="center" wrapText="1"/>
    </xf>
    <xf numFmtId="164" fontId="0" fillId="2" borderId="16" xfId="0" applyFont="1" applyFill="1" applyBorder="1" applyAlignment="1">
      <alignment horizontal="center" vertical="center"/>
    </xf>
    <xf numFmtId="164" fontId="0" fillId="2" borderId="12" xfId="0" quotePrefix="1" applyFont="1" applyFill="1" applyBorder="1" applyAlignment="1">
      <alignment horizontal="center" vertical="center"/>
    </xf>
    <xf numFmtId="164" fontId="0" fillId="2" borderId="16" xfId="0" quotePrefix="1" applyFont="1" applyFill="1" applyBorder="1" applyAlignment="1">
      <alignment horizontal="center" vertical="center"/>
    </xf>
    <xf numFmtId="164" fontId="0" fillId="2" borderId="17" xfId="0" applyFont="1" applyFill="1" applyBorder="1" applyAlignment="1" applyProtection="1">
      <alignment horizontal="center" vertical="center"/>
    </xf>
    <xf numFmtId="164" fontId="0" fillId="2" borderId="18" xfId="0" applyFont="1" applyFill="1" applyBorder="1" applyAlignment="1" applyProtection="1">
      <alignment horizontal="center" vertical="center"/>
    </xf>
    <xf numFmtId="164" fontId="0" fillId="2" borderId="11" xfId="0" quotePrefix="1" applyFont="1" applyFill="1" applyBorder="1" applyAlignment="1">
      <alignment horizontal="center" vertical="center" wrapText="1"/>
    </xf>
    <xf numFmtId="164" fontId="0" fillId="2" borderId="12" xfId="0" quotePrefix="1" applyFont="1" applyFill="1" applyBorder="1" applyAlignment="1">
      <alignment horizontal="center" vertical="center" wrapText="1"/>
    </xf>
    <xf numFmtId="164" fontId="0" fillId="2" borderId="11" xfId="0" applyFont="1" applyFill="1" applyBorder="1" applyAlignment="1">
      <alignment horizontal="center" vertical="center" wrapText="1"/>
    </xf>
    <xf numFmtId="164" fontId="0" fillId="2" borderId="12" xfId="0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/>
    </xf>
  </cellXfs>
  <cellStyles count="12">
    <cellStyle name="Dez 1" xfId="1"/>
    <cellStyle name="Dez 1 2" xfId="7"/>
    <cellStyle name="Dez 2" xfId="2"/>
    <cellStyle name="Dez 2 2" xfId="8"/>
    <cellStyle name="Dez 3" xfId="3"/>
    <cellStyle name="Dez 3 2" xfId="9"/>
    <cellStyle name="Ganz" xfId="4"/>
    <cellStyle name="Ganz 2" xfId="10"/>
    <cellStyle name="Standard" xfId="0" builtinId="0"/>
    <cellStyle name="Standard 2" xfId="6"/>
    <cellStyle name="U_1 - Formatvorlage1" xfId="5"/>
    <cellStyle name="U_1 - Formatvorlage1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142875</xdr:rowOff>
    </xdr:to>
    <xdr:pic>
      <xdr:nvPicPr>
        <xdr:cNvPr id="110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3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7334" name="Text 1"/>
        <xdr:cNvSpPr txBox="1">
          <a:spLocks noChangeArrowheads="1"/>
        </xdr:cNvSpPr>
      </xdr:nvSpPr>
      <xdr:spPr bwMode="auto">
        <a:xfrm>
          <a:off x="0" y="1819275"/>
          <a:ext cx="66960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2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2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opLeftCell="A19" workbookViewId="0">
      <selection activeCell="B37" sqref="B37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9" width="12" style="2"/>
    <col min="10" max="10" width="17.6640625" style="2" customWidth="1"/>
    <col min="11" max="16384" width="12" style="2"/>
  </cols>
  <sheetData>
    <row r="1" spans="1:10" ht="12.75" customHeight="1" x14ac:dyDescent="0.2">
      <c r="A1" s="5"/>
      <c r="B1" s="6"/>
    </row>
    <row r="2" spans="1:10" ht="12.75" customHeight="1" x14ac:dyDescent="0.2">
      <c r="A2" s="7"/>
      <c r="B2" s="8" t="s">
        <v>57</v>
      </c>
    </row>
    <row r="3" spans="1:10" ht="12.75" customHeight="1" x14ac:dyDescent="0.2">
      <c r="A3" s="7"/>
      <c r="B3" s="8"/>
    </row>
    <row r="4" spans="1:10" ht="12.75" customHeight="1" x14ac:dyDescent="0.2">
      <c r="A4" s="5"/>
      <c r="B4" s="16"/>
    </row>
    <row r="5" spans="1:10" ht="12.75" customHeight="1" x14ac:dyDescent="0.2">
      <c r="A5" s="7"/>
      <c r="B5" s="9" t="s">
        <v>0</v>
      </c>
      <c r="C5" s="3"/>
      <c r="D5" s="3"/>
      <c r="E5" s="3"/>
      <c r="F5" s="3"/>
      <c r="G5" s="3"/>
      <c r="H5" s="3"/>
      <c r="I5" s="3"/>
      <c r="J5" s="3"/>
    </row>
    <row r="6" spans="1:10" ht="12.75" customHeight="1" x14ac:dyDescent="0.2">
      <c r="A6" s="7"/>
      <c r="B6" s="9" t="s">
        <v>1</v>
      </c>
    </row>
    <row r="7" spans="1:10" ht="12.75" customHeight="1" x14ac:dyDescent="0.2">
      <c r="A7" s="14"/>
      <c r="B7" s="15"/>
    </row>
    <row r="8" spans="1:10" ht="12.75" customHeight="1" x14ac:dyDescent="0.2">
      <c r="A8" s="7"/>
      <c r="B8" s="11"/>
    </row>
    <row r="9" spans="1:10" ht="12.75" customHeight="1" x14ac:dyDescent="0.2">
      <c r="A9" s="7"/>
      <c r="B9" s="12" t="s">
        <v>50</v>
      </c>
    </row>
    <row r="10" spans="1:10" ht="12.75" customHeight="1" x14ac:dyDescent="0.2">
      <c r="A10" s="7"/>
      <c r="B10" s="11"/>
    </row>
    <row r="11" spans="1:10" ht="12.75" customHeight="1" x14ac:dyDescent="0.2">
      <c r="A11" s="7"/>
      <c r="B11" s="84" t="s">
        <v>114</v>
      </c>
    </row>
    <row r="12" spans="1:10" ht="12" customHeight="1" x14ac:dyDescent="0.2">
      <c r="A12" s="7" t="s">
        <v>115</v>
      </c>
      <c r="B12" s="10"/>
    </row>
    <row r="13" spans="1:10" ht="12" customHeight="1" x14ac:dyDescent="0.2">
      <c r="A13" s="7"/>
      <c r="B13" s="10"/>
    </row>
    <row r="14" spans="1:10" ht="12.75" customHeight="1" x14ac:dyDescent="0.2">
      <c r="A14" s="7"/>
      <c r="B14" s="13" t="s">
        <v>61</v>
      </c>
    </row>
    <row r="15" spans="1:10" ht="12.75" customHeight="1" x14ac:dyDescent="0.2">
      <c r="A15" s="7"/>
      <c r="B15" s="11"/>
    </row>
    <row r="16" spans="1:10" ht="12.75" customHeight="1" x14ac:dyDescent="0.2">
      <c r="A16" s="7"/>
      <c r="B16" s="10" t="s">
        <v>122</v>
      </c>
    </row>
    <row r="17" spans="1:2" ht="12.75" customHeight="1" x14ac:dyDescent="0.2">
      <c r="A17" s="7"/>
      <c r="B17" s="10" t="s">
        <v>58</v>
      </c>
    </row>
    <row r="18" spans="1:2" ht="12.75" customHeight="1" x14ac:dyDescent="0.2">
      <c r="A18" s="7"/>
      <c r="B18" s="10"/>
    </row>
    <row r="19" spans="1:2" ht="12.75" customHeight="1" x14ac:dyDescent="0.2">
      <c r="A19" s="7"/>
      <c r="B19" s="12" t="s">
        <v>62</v>
      </c>
    </row>
    <row r="20" spans="1:2" ht="12.75" customHeight="1" x14ac:dyDescent="0.2">
      <c r="A20" s="7"/>
      <c r="B20" s="10" t="s">
        <v>59</v>
      </c>
    </row>
    <row r="21" spans="1:2" ht="12.75" customHeight="1" x14ac:dyDescent="0.2">
      <c r="A21" s="7"/>
      <c r="B21" s="10" t="s">
        <v>60</v>
      </c>
    </row>
    <row r="22" spans="1:2" ht="12.75" customHeight="1" x14ac:dyDescent="0.2">
      <c r="A22" s="7"/>
      <c r="B22" s="10"/>
    </row>
    <row r="23" spans="1:2" ht="12.75" customHeight="1" x14ac:dyDescent="0.2">
      <c r="A23" s="5"/>
      <c r="B23" s="6"/>
    </row>
    <row r="24" spans="1:2" ht="12.75" customHeight="1" x14ac:dyDescent="0.2">
      <c r="A24" s="7"/>
      <c r="B24" s="12" t="s">
        <v>51</v>
      </c>
    </row>
    <row r="25" spans="1:2" ht="12.75" customHeight="1" x14ac:dyDescent="0.2">
      <c r="A25" s="7"/>
      <c r="B25" s="10"/>
    </row>
    <row r="26" spans="1:2" ht="12.75" customHeight="1" x14ac:dyDescent="0.2">
      <c r="A26" s="7"/>
      <c r="B26" s="11" t="s">
        <v>52</v>
      </c>
    </row>
    <row r="27" spans="1:2" ht="12.75" customHeight="1" x14ac:dyDescent="0.2">
      <c r="A27" s="7"/>
      <c r="B27" s="11" t="s">
        <v>53</v>
      </c>
    </row>
    <row r="28" spans="1:2" ht="12.75" customHeight="1" x14ac:dyDescent="0.2">
      <c r="A28" s="7"/>
      <c r="B28" s="11" t="s">
        <v>54</v>
      </c>
    </row>
    <row r="29" spans="1:2" ht="12.75" customHeight="1" x14ac:dyDescent="0.2">
      <c r="A29" s="7" t="s">
        <v>116</v>
      </c>
      <c r="B29" s="84"/>
    </row>
    <row r="30" spans="1:2" ht="12.75" customHeight="1" x14ac:dyDescent="0.2">
      <c r="A30" s="7"/>
      <c r="B30" s="84" t="s">
        <v>119</v>
      </c>
    </row>
    <row r="31" spans="1:2" ht="12.75" customHeight="1" x14ac:dyDescent="0.2">
      <c r="A31" s="14"/>
      <c r="B31" s="15"/>
    </row>
    <row r="32" spans="1:2" ht="12.75" customHeight="1" x14ac:dyDescent="0.2">
      <c r="A32" s="7"/>
      <c r="B32" s="10"/>
    </row>
    <row r="33" spans="1:2" ht="12.75" customHeight="1" x14ac:dyDescent="0.2">
      <c r="A33" s="7"/>
      <c r="B33" s="12" t="s">
        <v>55</v>
      </c>
    </row>
    <row r="34" spans="1:2" ht="12.75" customHeight="1" x14ac:dyDescent="0.2">
      <c r="A34" s="7"/>
      <c r="B34" s="10"/>
    </row>
    <row r="35" spans="1:2" ht="12.75" customHeight="1" x14ac:dyDescent="0.2">
      <c r="A35" s="7"/>
      <c r="B35" s="10" t="s">
        <v>2</v>
      </c>
    </row>
    <row r="36" spans="1:2" ht="12.75" customHeight="1" x14ac:dyDescent="0.2">
      <c r="A36" s="7"/>
      <c r="B36" s="10"/>
    </row>
    <row r="37" spans="1:2" ht="12.75" customHeight="1" x14ac:dyDescent="0.2">
      <c r="A37" s="5"/>
      <c r="B37" s="6"/>
    </row>
    <row r="38" spans="1:2" ht="12.75" customHeight="1" x14ac:dyDescent="0.2">
      <c r="A38" s="7"/>
      <c r="B38" s="12" t="s">
        <v>56</v>
      </c>
    </row>
    <row r="39" spans="1:2" ht="12.75" customHeight="1" x14ac:dyDescent="0.2">
      <c r="A39" s="7"/>
      <c r="B39" s="10"/>
    </row>
    <row r="40" spans="1:2" ht="12.75" customHeight="1" x14ac:dyDescent="0.2">
      <c r="A40" s="7"/>
      <c r="B40" s="10" t="s">
        <v>2</v>
      </c>
    </row>
    <row r="41" spans="1:2" ht="12.75" customHeight="1" x14ac:dyDescent="0.2">
      <c r="A41" s="14"/>
      <c r="B41" s="15"/>
    </row>
    <row r="42" spans="1:2" ht="12.75" customHeight="1" x14ac:dyDescent="0.2">
      <c r="A42" s="7"/>
      <c r="B42" s="10"/>
    </row>
    <row r="43" spans="1:2" ht="12.75" customHeight="1" x14ac:dyDescent="0.2">
      <c r="A43" s="7"/>
      <c r="B43" s="12" t="s">
        <v>117</v>
      </c>
    </row>
    <row r="44" spans="1:2" ht="12.75" customHeight="1" x14ac:dyDescent="0.2">
      <c r="A44" s="7"/>
      <c r="B44" s="10"/>
    </row>
    <row r="45" spans="1:2" ht="12.75" customHeight="1" x14ac:dyDescent="0.2">
      <c r="A45" s="7"/>
      <c r="B45" s="11" t="s">
        <v>118</v>
      </c>
    </row>
    <row r="46" spans="1:2" ht="12.75" customHeight="1" x14ac:dyDescent="0.2">
      <c r="A46" s="7"/>
      <c r="B46" s="11" t="s">
        <v>120</v>
      </c>
    </row>
    <row r="47" spans="1:2" ht="12.75" customHeight="1" x14ac:dyDescent="0.2">
      <c r="A47" s="7"/>
      <c r="B47" s="11" t="s">
        <v>121</v>
      </c>
    </row>
    <row r="48" spans="1:2" ht="12.75" customHeight="1" x14ac:dyDescent="0.2">
      <c r="A48" s="14"/>
      <c r="B48" s="15"/>
    </row>
    <row r="49" spans="2:2" ht="12.75" customHeight="1" x14ac:dyDescent="0.2">
      <c r="B49" s="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151"/>
  <sheetViews>
    <sheetView tabSelected="1" topLeftCell="A4" zoomScaleNormal="100" workbookViewId="0">
      <selection activeCell="N72" sqref="N72"/>
    </sheetView>
  </sheetViews>
  <sheetFormatPr baseColWidth="10" defaultColWidth="9.83203125" defaultRowHeight="12.75" customHeight="1" x14ac:dyDescent="0.2"/>
  <cols>
    <col min="1" max="1" width="12.83203125" style="18" customWidth="1"/>
    <col min="2" max="2" width="13.83203125" style="18" customWidth="1"/>
    <col min="3" max="4" width="12.5" style="18" customWidth="1"/>
    <col min="5" max="5" width="12.83203125" style="18" customWidth="1"/>
    <col min="6" max="6" width="12.5" style="18" customWidth="1"/>
    <col min="7" max="7" width="13.83203125" style="18" customWidth="1"/>
    <col min="8" max="8" width="12.5" style="18" customWidth="1"/>
    <col min="9" max="9" width="13.83203125" style="18" customWidth="1"/>
    <col min="10" max="16384" width="9.83203125" style="18"/>
  </cols>
  <sheetData>
    <row r="1" spans="1:25" ht="12.75" customHeight="1" x14ac:dyDescent="0.2">
      <c r="A1" s="1" t="s">
        <v>82</v>
      </c>
      <c r="B1" s="17"/>
      <c r="C1" s="17"/>
      <c r="D1" s="17"/>
      <c r="E1" s="17"/>
      <c r="F1" s="17"/>
      <c r="G1" s="17"/>
      <c r="H1" s="17"/>
      <c r="I1" s="17"/>
    </row>
    <row r="2" spans="1:25" ht="12.75" customHeight="1" x14ac:dyDescent="0.2">
      <c r="B2" s="17"/>
      <c r="C2" s="17"/>
      <c r="D2" s="17"/>
      <c r="E2" s="17"/>
      <c r="F2" s="17"/>
      <c r="G2" s="17"/>
      <c r="H2" s="17"/>
      <c r="I2" s="17"/>
    </row>
    <row r="3" spans="1:25" ht="26.45" customHeight="1" x14ac:dyDescent="0.2">
      <c r="A3" s="52" t="s">
        <v>83</v>
      </c>
      <c r="B3" s="53"/>
      <c r="C3" s="53"/>
      <c r="D3" s="53"/>
      <c r="E3" s="53"/>
      <c r="F3" s="53"/>
      <c r="G3" s="53"/>
      <c r="H3" s="53"/>
      <c r="I3" s="53"/>
    </row>
    <row r="4" spans="1:25" ht="12.75" customHeight="1" x14ac:dyDescent="0.2">
      <c r="A4" s="54"/>
      <c r="B4" s="54"/>
      <c r="C4" s="54"/>
      <c r="D4" s="54"/>
      <c r="E4" s="54"/>
      <c r="F4" s="54"/>
      <c r="G4" s="54"/>
      <c r="H4" s="54"/>
      <c r="I4" s="54"/>
    </row>
    <row r="5" spans="1:25" ht="12.75" customHeight="1" thickBot="1" x14ac:dyDescent="0.25">
      <c r="A5" s="120" t="s">
        <v>10</v>
      </c>
      <c r="B5" s="122" t="s">
        <v>67</v>
      </c>
      <c r="C5" s="55" t="s">
        <v>4</v>
      </c>
      <c r="D5" s="55"/>
      <c r="E5" s="124" t="s">
        <v>68</v>
      </c>
      <c r="F5" s="126" t="s">
        <v>14</v>
      </c>
      <c r="G5" s="55" t="s">
        <v>6</v>
      </c>
      <c r="H5" s="55"/>
      <c r="I5" s="116" t="s">
        <v>69</v>
      </c>
      <c r="K5" s="56"/>
    </row>
    <row r="6" spans="1:25" ht="25.5" customHeight="1" thickBot="1" x14ac:dyDescent="0.25">
      <c r="A6" s="121"/>
      <c r="B6" s="123"/>
      <c r="C6" s="57" t="s">
        <v>12</v>
      </c>
      <c r="D6" s="57" t="s">
        <v>13</v>
      </c>
      <c r="E6" s="125"/>
      <c r="F6" s="125"/>
      <c r="G6" s="58" t="s">
        <v>70</v>
      </c>
      <c r="H6" s="58" t="s">
        <v>71</v>
      </c>
      <c r="I6" s="117"/>
    </row>
    <row r="7" spans="1:25" ht="12.75" customHeight="1" thickBot="1" x14ac:dyDescent="0.25">
      <c r="A7" s="121"/>
      <c r="B7" s="59" t="s">
        <v>20</v>
      </c>
      <c r="C7" s="59"/>
      <c r="D7" s="59"/>
      <c r="E7" s="59"/>
      <c r="F7" s="118" t="s">
        <v>88</v>
      </c>
      <c r="G7" s="118"/>
      <c r="H7" s="118"/>
      <c r="I7" s="119"/>
    </row>
    <row r="8" spans="1:25" ht="8.1" customHeight="1" x14ac:dyDescent="0.2">
      <c r="A8" s="60"/>
      <c r="B8" s="61"/>
      <c r="C8" s="61"/>
      <c r="D8" s="61"/>
      <c r="E8" s="61"/>
      <c r="F8" s="62"/>
      <c r="G8" s="62"/>
      <c r="H8" s="62"/>
      <c r="I8" s="62"/>
    </row>
    <row r="9" spans="1:25" ht="12.75" customHeight="1" x14ac:dyDescent="0.2">
      <c r="A9" s="63"/>
      <c r="B9" s="64" t="s">
        <v>21</v>
      </c>
      <c r="C9" s="64"/>
      <c r="D9" s="64"/>
      <c r="E9" s="64"/>
      <c r="F9" s="64"/>
      <c r="G9" s="64"/>
      <c r="H9" s="64"/>
      <c r="I9" s="64"/>
    </row>
    <row r="10" spans="1:25" ht="8.1" customHeight="1" x14ac:dyDescent="0.2">
      <c r="A10" s="63"/>
      <c r="B10" s="61"/>
      <c r="C10" s="61"/>
      <c r="D10" s="61"/>
      <c r="E10" s="61"/>
      <c r="F10" s="62"/>
      <c r="G10" s="62"/>
      <c r="H10" s="62"/>
      <c r="I10" s="62"/>
    </row>
    <row r="11" spans="1:25" ht="12.75" hidden="1" customHeight="1" x14ac:dyDescent="0.2">
      <c r="A11" s="65" t="s">
        <v>28</v>
      </c>
      <c r="B11" s="66">
        <v>86</v>
      </c>
      <c r="C11" s="66">
        <v>26</v>
      </c>
      <c r="D11" s="66">
        <v>54</v>
      </c>
      <c r="E11" s="67">
        <v>39950</v>
      </c>
      <c r="F11" s="68">
        <v>10100</v>
      </c>
      <c r="G11" s="66">
        <v>513.84834060219964</v>
      </c>
      <c r="H11" s="66">
        <v>0</v>
      </c>
      <c r="I11" s="68">
        <f>(F11-G11-H11)/1.95583</f>
        <v>4901.3215153657538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2.75" hidden="1" customHeight="1" x14ac:dyDescent="0.2">
      <c r="A12" s="65" t="s">
        <v>29</v>
      </c>
      <c r="B12" s="66">
        <v>86</v>
      </c>
      <c r="C12" s="66">
        <v>36</v>
      </c>
      <c r="D12" s="66">
        <v>40</v>
      </c>
      <c r="E12" s="67">
        <v>54100</v>
      </c>
      <c r="F12" s="68">
        <v>11695</v>
      </c>
      <c r="G12" s="66">
        <v>613.03896555426593</v>
      </c>
      <c r="H12" s="66">
        <v>0</v>
      </c>
      <c r="I12" s="68">
        <v>5366.5195850355094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2.75" hidden="1" customHeight="1" x14ac:dyDescent="0.2">
      <c r="A13" s="65" t="s">
        <v>30</v>
      </c>
      <c r="B13" s="66">
        <v>86</v>
      </c>
      <c r="C13" s="66">
        <v>33</v>
      </c>
      <c r="D13" s="66">
        <v>50</v>
      </c>
      <c r="E13" s="67">
        <v>52500</v>
      </c>
      <c r="F13" s="68">
        <v>12499</v>
      </c>
      <c r="G13" s="66">
        <v>869.19619803357148</v>
      </c>
      <c r="H13" s="66">
        <v>21.474259010241177</v>
      </c>
      <c r="I13" s="68">
        <v>5499.9667660277228</v>
      </c>
      <c r="J13" s="32"/>
      <c r="K13" s="38"/>
      <c r="L13" s="36"/>
      <c r="M13" s="36"/>
      <c r="N13" s="36"/>
      <c r="O13" s="36"/>
      <c r="P13" s="36"/>
      <c r="Q13" s="36"/>
      <c r="R13" s="36"/>
      <c r="S13" s="36"/>
      <c r="T13" s="32"/>
      <c r="U13" s="32"/>
      <c r="V13" s="32"/>
      <c r="W13" s="32"/>
      <c r="X13" s="32"/>
      <c r="Y13" s="32"/>
    </row>
    <row r="14" spans="1:25" ht="12.75" hidden="1" customHeight="1" x14ac:dyDescent="0.2">
      <c r="A14" s="65" t="s">
        <v>31</v>
      </c>
      <c r="B14" s="66">
        <v>86</v>
      </c>
      <c r="C14" s="66">
        <v>41</v>
      </c>
      <c r="D14" s="66">
        <v>52</v>
      </c>
      <c r="E14" s="67">
        <v>53800</v>
      </c>
      <c r="F14" s="68">
        <v>11983</v>
      </c>
      <c r="G14" s="66">
        <v>631.44547327732982</v>
      </c>
      <c r="H14" s="66">
        <v>0</v>
      </c>
      <c r="I14" s="68">
        <v>5489.229636522602</v>
      </c>
      <c r="J14" s="32"/>
      <c r="K14" s="27"/>
      <c r="L14" s="27"/>
      <c r="M14" s="27"/>
      <c r="N14" s="27"/>
      <c r="O14" s="27"/>
      <c r="P14" s="27"/>
      <c r="Q14" s="27"/>
      <c r="R14" s="27"/>
      <c r="S14" s="27"/>
      <c r="T14" s="32"/>
      <c r="U14" s="32"/>
      <c r="V14" s="32"/>
      <c r="W14" s="32"/>
      <c r="X14" s="32"/>
      <c r="Y14" s="32"/>
    </row>
    <row r="15" spans="1:25" ht="12.75" hidden="1" customHeight="1" x14ac:dyDescent="0.2">
      <c r="A15" s="65" t="s">
        <v>32</v>
      </c>
      <c r="B15" s="66">
        <v>86</v>
      </c>
      <c r="C15" s="66">
        <v>54</v>
      </c>
      <c r="D15" s="66">
        <v>48</v>
      </c>
      <c r="E15" s="67">
        <v>60000</v>
      </c>
      <c r="F15" s="68">
        <v>12239</v>
      </c>
      <c r="G15" s="66">
        <v>632.46805703972223</v>
      </c>
      <c r="H15" s="66">
        <v>0</v>
      </c>
      <c r="I15" s="68">
        <v>5619.6090662276374</v>
      </c>
      <c r="J15" s="32"/>
      <c r="K15" s="31"/>
      <c r="L15" s="40"/>
      <c r="M15" s="40"/>
      <c r="N15" s="40"/>
      <c r="O15" s="40"/>
      <c r="P15" s="41"/>
      <c r="Q15" s="41"/>
      <c r="R15" s="41"/>
      <c r="S15" s="41"/>
      <c r="T15" s="32"/>
      <c r="U15" s="32"/>
      <c r="V15" s="32"/>
      <c r="W15" s="32"/>
      <c r="X15" s="32"/>
      <c r="Y15" s="32"/>
    </row>
    <row r="16" spans="1:25" ht="12.75" hidden="1" customHeight="1" x14ac:dyDescent="0.2">
      <c r="A16" s="65" t="s">
        <v>22</v>
      </c>
      <c r="B16" s="66">
        <v>86</v>
      </c>
      <c r="C16" s="66">
        <v>50</v>
      </c>
      <c r="D16" s="66">
        <v>35</v>
      </c>
      <c r="E16" s="67">
        <v>51300</v>
      </c>
      <c r="F16" s="68">
        <v>14266</v>
      </c>
      <c r="G16" s="66">
        <v>841.58643644897563</v>
      </c>
      <c r="H16" s="66">
        <v>0</v>
      </c>
      <c r="I16" s="68">
        <v>6452.503540696277</v>
      </c>
      <c r="J16" s="32"/>
      <c r="K16" s="31"/>
      <c r="L16" s="40"/>
      <c r="M16" s="40"/>
      <c r="N16" s="40"/>
      <c r="O16" s="40"/>
      <c r="P16" s="41"/>
      <c r="Q16" s="41"/>
      <c r="R16" s="41"/>
      <c r="S16" s="41"/>
      <c r="T16" s="32"/>
      <c r="U16" s="32"/>
      <c r="V16" s="32"/>
      <c r="W16" s="32"/>
      <c r="X16" s="32"/>
      <c r="Y16" s="32"/>
    </row>
    <row r="17" spans="1:25" ht="12.75" hidden="1" customHeight="1" x14ac:dyDescent="0.2">
      <c r="A17" s="65" t="s">
        <v>23</v>
      </c>
      <c r="B17" s="66">
        <v>86</v>
      </c>
      <c r="C17" s="66">
        <v>53</v>
      </c>
      <c r="D17" s="66">
        <v>32</v>
      </c>
      <c r="E17" s="67">
        <v>49500</v>
      </c>
      <c r="F17" s="68">
        <v>13550</v>
      </c>
      <c r="G17" s="66">
        <v>613.55025743546219</v>
      </c>
      <c r="H17" s="66">
        <v>0</v>
      </c>
      <c r="I17" s="68">
        <v>6314.454732773298</v>
      </c>
      <c r="J17" s="32"/>
      <c r="K17" s="31"/>
      <c r="L17" s="40"/>
      <c r="M17" s="40"/>
      <c r="N17" s="40"/>
      <c r="O17" s="40"/>
      <c r="P17" s="41"/>
      <c r="Q17" s="41"/>
      <c r="R17" s="41"/>
      <c r="S17" s="41"/>
      <c r="T17" s="32"/>
      <c r="U17" s="32"/>
      <c r="V17" s="32"/>
      <c r="W17" s="32"/>
      <c r="X17" s="32"/>
      <c r="Y17" s="32"/>
    </row>
    <row r="18" spans="1:25" ht="12.75" hidden="1" customHeight="1" x14ac:dyDescent="0.2">
      <c r="A18" s="65" t="s">
        <v>24</v>
      </c>
      <c r="B18" s="66">
        <v>86</v>
      </c>
      <c r="C18" s="66">
        <v>50</v>
      </c>
      <c r="D18" s="66">
        <v>56</v>
      </c>
      <c r="E18" s="67">
        <v>36000</v>
      </c>
      <c r="F18" s="68">
        <f>14123/1.95583</f>
        <v>7220.9752381341941</v>
      </c>
      <c r="G18" s="66">
        <v>920</v>
      </c>
      <c r="H18" s="66">
        <v>0</v>
      </c>
      <c r="I18" s="68">
        <v>6288</v>
      </c>
      <c r="J18" s="32"/>
      <c r="K18" s="31"/>
      <c r="L18" s="40"/>
      <c r="M18" s="40"/>
      <c r="N18" s="40"/>
      <c r="O18" s="40"/>
      <c r="P18" s="41"/>
      <c r="Q18" s="41"/>
      <c r="R18" s="41"/>
      <c r="S18" s="41"/>
      <c r="T18" s="32"/>
      <c r="U18" s="32"/>
      <c r="V18" s="32"/>
      <c r="W18" s="32"/>
      <c r="X18" s="32"/>
      <c r="Y18" s="32"/>
    </row>
    <row r="19" spans="1:25" ht="12.75" hidden="1" customHeight="1" x14ac:dyDescent="0.2">
      <c r="A19" s="65" t="s">
        <v>25</v>
      </c>
      <c r="B19" s="66">
        <v>86</v>
      </c>
      <c r="C19" s="66">
        <v>45</v>
      </c>
      <c r="D19" s="66">
        <v>47</v>
      </c>
      <c r="E19" s="67">
        <v>43400</v>
      </c>
      <c r="F19" s="68">
        <f>14804/1.95583</f>
        <v>7569.1650092288182</v>
      </c>
      <c r="G19" s="66">
        <v>819</v>
      </c>
      <c r="H19" s="66">
        <v>15.825773548495786</v>
      </c>
      <c r="I19" s="68">
        <v>6735</v>
      </c>
      <c r="J19" s="32"/>
      <c r="K19" s="49"/>
      <c r="L19" s="40"/>
      <c r="M19" s="40"/>
      <c r="N19" s="40"/>
      <c r="O19" s="40"/>
      <c r="P19" s="41"/>
      <c r="Q19" s="41"/>
      <c r="R19" s="41"/>
      <c r="S19" s="41"/>
      <c r="T19" s="32"/>
      <c r="U19" s="32"/>
      <c r="V19" s="32"/>
      <c r="W19" s="32"/>
      <c r="X19" s="32"/>
      <c r="Y19" s="32"/>
    </row>
    <row r="20" spans="1:25" ht="12.75" hidden="1" customHeight="1" x14ac:dyDescent="0.2">
      <c r="A20" s="65" t="s">
        <v>44</v>
      </c>
      <c r="B20" s="66">
        <v>86</v>
      </c>
      <c r="C20" s="66">
        <v>54</v>
      </c>
      <c r="D20" s="66">
        <v>35</v>
      </c>
      <c r="E20" s="67">
        <v>58000</v>
      </c>
      <c r="F20" s="68">
        <f>14890/1.95583</f>
        <v>7613.1361110116932</v>
      </c>
      <c r="G20" s="66">
        <v>861</v>
      </c>
      <c r="H20" s="66">
        <v>26.035950031396293</v>
      </c>
      <c r="I20" s="68">
        <v>6727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ht="12.75" hidden="1" customHeight="1" x14ac:dyDescent="0.2">
      <c r="A21" s="65" t="s">
        <v>72</v>
      </c>
      <c r="B21" s="66">
        <v>86</v>
      </c>
      <c r="C21" s="66">
        <v>46</v>
      </c>
      <c r="D21" s="66">
        <v>42</v>
      </c>
      <c r="E21" s="67">
        <v>51000</v>
      </c>
      <c r="F21" s="68">
        <f>15180/1.95583</f>
        <v>7761.4107565585964</v>
      </c>
      <c r="G21" s="66">
        <v>920</v>
      </c>
      <c r="H21" s="66">
        <v>44.92477652476223</v>
      </c>
      <c r="I21" s="68">
        <v>7110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ht="12.75" hidden="1" customHeight="1" x14ac:dyDescent="0.2">
      <c r="A22" s="65" t="s">
        <v>73</v>
      </c>
      <c r="B22" s="66">
        <v>86</v>
      </c>
      <c r="C22" s="66">
        <v>46</v>
      </c>
      <c r="D22" s="66">
        <v>41</v>
      </c>
      <c r="E22" s="67">
        <v>41250</v>
      </c>
      <c r="F22" s="68">
        <v>7795</v>
      </c>
      <c r="G22" s="66">
        <v>1100</v>
      </c>
      <c r="H22" s="66">
        <v>0</v>
      </c>
      <c r="I22" s="68">
        <v>6695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2.75" hidden="1" customHeight="1" x14ac:dyDescent="0.2">
      <c r="A23" s="65" t="s">
        <v>74</v>
      </c>
      <c r="B23" s="66">
        <v>86</v>
      </c>
      <c r="C23" s="66">
        <v>43</v>
      </c>
      <c r="D23" s="66">
        <v>27</v>
      </c>
      <c r="E23" s="67">
        <v>58350</v>
      </c>
      <c r="F23" s="68">
        <v>7871</v>
      </c>
      <c r="G23" s="66">
        <v>698</v>
      </c>
      <c r="H23" s="66">
        <v>0</v>
      </c>
      <c r="I23" s="68">
        <v>7173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12.75" hidden="1" customHeight="1" x14ac:dyDescent="0.2">
      <c r="A24" s="65" t="s">
        <v>75</v>
      </c>
      <c r="B24" s="66">
        <v>86</v>
      </c>
      <c r="C24" s="66">
        <v>49</v>
      </c>
      <c r="D24" s="66">
        <v>29</v>
      </c>
      <c r="E24" s="67">
        <v>58100</v>
      </c>
      <c r="F24" s="68">
        <v>8235</v>
      </c>
      <c r="G24" s="66">
        <v>778</v>
      </c>
      <c r="H24" s="66">
        <v>12</v>
      </c>
      <c r="I24" s="68">
        <v>7445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2.75" hidden="1" customHeight="1" x14ac:dyDescent="0.2">
      <c r="A25" s="65" t="s">
        <v>76</v>
      </c>
      <c r="B25" s="66">
        <v>86</v>
      </c>
      <c r="C25" s="66">
        <v>61</v>
      </c>
      <c r="D25" s="66">
        <v>24</v>
      </c>
      <c r="E25" s="67">
        <v>59950</v>
      </c>
      <c r="F25" s="68">
        <v>8160</v>
      </c>
      <c r="G25" s="66">
        <v>689</v>
      </c>
      <c r="H25" s="66">
        <v>18</v>
      </c>
      <c r="I25" s="68">
        <v>7453</v>
      </c>
    </row>
    <row r="26" spans="1:25" ht="11.25" x14ac:dyDescent="0.2">
      <c r="A26" s="65" t="s">
        <v>77</v>
      </c>
      <c r="B26" s="66">
        <v>86</v>
      </c>
      <c r="C26" s="66">
        <v>53</v>
      </c>
      <c r="D26" s="66">
        <v>20</v>
      </c>
      <c r="E26" s="67">
        <v>52370</v>
      </c>
      <c r="F26" s="68">
        <v>8567</v>
      </c>
      <c r="G26" s="66">
        <v>687</v>
      </c>
      <c r="H26" s="66">
        <v>12</v>
      </c>
      <c r="I26" s="68">
        <v>7868</v>
      </c>
    </row>
    <row r="27" spans="1:25" ht="12.75" hidden="1" customHeight="1" x14ac:dyDescent="0.2">
      <c r="A27" s="65" t="s">
        <v>84</v>
      </c>
      <c r="B27" s="66">
        <v>86</v>
      </c>
      <c r="C27" s="66">
        <v>65</v>
      </c>
      <c r="D27" s="66">
        <v>20</v>
      </c>
      <c r="E27" s="67">
        <v>63250</v>
      </c>
      <c r="F27" s="68">
        <v>8166</v>
      </c>
      <c r="G27" s="66">
        <v>677</v>
      </c>
      <c r="H27" s="66">
        <v>27</v>
      </c>
      <c r="I27" s="68">
        <v>7462</v>
      </c>
    </row>
    <row r="28" spans="1:25" ht="12.75" hidden="1" customHeight="1" x14ac:dyDescent="0.2">
      <c r="A28" s="65" t="s">
        <v>86</v>
      </c>
      <c r="B28" s="66">
        <v>86</v>
      </c>
      <c r="C28" s="66">
        <v>56</v>
      </c>
      <c r="D28" s="66">
        <v>25</v>
      </c>
      <c r="E28" s="67">
        <v>55150</v>
      </c>
      <c r="F28" s="68">
        <v>8325</v>
      </c>
      <c r="G28" s="66">
        <v>701</v>
      </c>
      <c r="H28" s="66">
        <v>8</v>
      </c>
      <c r="I28" s="68">
        <v>7616</v>
      </c>
    </row>
    <row r="29" spans="1:25" ht="12.75" hidden="1" customHeight="1" x14ac:dyDescent="0.2">
      <c r="A29" s="65" t="s">
        <v>89</v>
      </c>
      <c r="B29" s="66">
        <v>86</v>
      </c>
      <c r="C29" s="66">
        <v>55</v>
      </c>
      <c r="D29" s="66">
        <v>29</v>
      </c>
      <c r="E29" s="67">
        <v>54950</v>
      </c>
      <c r="F29" s="68">
        <v>7699</v>
      </c>
      <c r="G29" s="66">
        <v>935</v>
      </c>
      <c r="H29" s="66">
        <v>0</v>
      </c>
      <c r="I29" s="68">
        <v>6864</v>
      </c>
    </row>
    <row r="30" spans="1:25" ht="12.75" hidden="1" customHeight="1" x14ac:dyDescent="0.2">
      <c r="A30" s="65" t="s">
        <v>91</v>
      </c>
      <c r="B30" s="66">
        <v>86</v>
      </c>
      <c r="C30" s="66">
        <v>61</v>
      </c>
      <c r="D30" s="66">
        <v>25</v>
      </c>
      <c r="E30" s="67">
        <v>61833</v>
      </c>
      <c r="F30" s="68">
        <v>8357</v>
      </c>
      <c r="G30" s="66">
        <v>818</v>
      </c>
      <c r="H30" s="66">
        <v>0</v>
      </c>
      <c r="I30" s="68">
        <v>7539</v>
      </c>
    </row>
    <row r="31" spans="1:25" ht="12.75" customHeight="1" x14ac:dyDescent="0.2">
      <c r="A31" s="65" t="s">
        <v>93</v>
      </c>
      <c r="B31" s="66">
        <v>86</v>
      </c>
      <c r="C31" s="66">
        <v>78</v>
      </c>
      <c r="D31" s="66">
        <v>19</v>
      </c>
      <c r="E31" s="67">
        <v>65154</v>
      </c>
      <c r="F31" s="68">
        <v>9938</v>
      </c>
      <c r="G31" s="66">
        <v>809</v>
      </c>
      <c r="H31" s="66">
        <v>0</v>
      </c>
      <c r="I31" s="68">
        <v>9129</v>
      </c>
    </row>
    <row r="32" spans="1:25" ht="12.75" customHeight="1" x14ac:dyDescent="0.2">
      <c r="A32" s="71" t="s">
        <v>95</v>
      </c>
      <c r="B32" s="66">
        <v>86</v>
      </c>
      <c r="C32" s="66">
        <v>70</v>
      </c>
      <c r="D32" s="66">
        <v>28</v>
      </c>
      <c r="E32" s="67">
        <v>60345</v>
      </c>
      <c r="F32" s="68">
        <v>9696</v>
      </c>
      <c r="G32" s="66">
        <v>914</v>
      </c>
      <c r="H32" s="66">
        <v>9</v>
      </c>
      <c r="I32" s="68">
        <v>8773</v>
      </c>
    </row>
    <row r="33" spans="1:9" ht="12.75" customHeight="1" x14ac:dyDescent="0.2">
      <c r="A33" s="71" t="s">
        <v>98</v>
      </c>
      <c r="B33" s="66">
        <v>86</v>
      </c>
      <c r="C33" s="66">
        <v>72</v>
      </c>
      <c r="D33" s="66">
        <v>30</v>
      </c>
      <c r="E33" s="67">
        <v>72366</v>
      </c>
      <c r="F33" s="68">
        <v>9898</v>
      </c>
      <c r="G33" s="66">
        <v>879</v>
      </c>
      <c r="H33" s="66">
        <v>28</v>
      </c>
      <c r="I33" s="68">
        <v>8991</v>
      </c>
    </row>
    <row r="34" spans="1:9" ht="12.75" customHeight="1" x14ac:dyDescent="0.2">
      <c r="A34" s="71" t="s">
        <v>99</v>
      </c>
      <c r="B34" s="66">
        <v>86</v>
      </c>
      <c r="C34" s="66">
        <v>70</v>
      </c>
      <c r="D34" s="66">
        <v>28</v>
      </c>
      <c r="E34" s="67">
        <v>57007</v>
      </c>
      <c r="F34" s="68">
        <v>9914</v>
      </c>
      <c r="G34" s="66">
        <v>879</v>
      </c>
      <c r="H34" s="66">
        <v>22</v>
      </c>
      <c r="I34" s="68">
        <v>9013</v>
      </c>
    </row>
    <row r="35" spans="1:9" ht="12.75" customHeight="1" x14ac:dyDescent="0.2">
      <c r="A35" s="71" t="s">
        <v>101</v>
      </c>
      <c r="B35" s="66">
        <v>86</v>
      </c>
      <c r="C35" s="66">
        <v>68</v>
      </c>
      <c r="D35" s="66">
        <v>35</v>
      </c>
      <c r="E35" s="67">
        <v>53948</v>
      </c>
      <c r="F35" s="68">
        <v>10639</v>
      </c>
      <c r="G35" s="66">
        <v>932</v>
      </c>
      <c r="H35" s="66">
        <v>49</v>
      </c>
      <c r="I35" s="68">
        <v>9658</v>
      </c>
    </row>
    <row r="36" spans="1:9" ht="12.75" customHeight="1" x14ac:dyDescent="0.2">
      <c r="A36" s="71" t="s">
        <v>102</v>
      </c>
      <c r="B36" s="66">
        <v>86</v>
      </c>
      <c r="C36" s="66">
        <v>59</v>
      </c>
      <c r="D36" s="66">
        <v>29</v>
      </c>
      <c r="E36" s="67">
        <v>49158</v>
      </c>
      <c r="F36" s="68">
        <v>10669</v>
      </c>
      <c r="G36" s="66">
        <v>974</v>
      </c>
      <c r="H36" s="66">
        <v>34</v>
      </c>
      <c r="I36" s="68">
        <v>9661</v>
      </c>
    </row>
    <row r="37" spans="1:9" ht="12.75" customHeight="1" x14ac:dyDescent="0.2">
      <c r="A37" s="71" t="s">
        <v>106</v>
      </c>
      <c r="B37" s="66">
        <v>86</v>
      </c>
      <c r="C37" s="66">
        <v>78</v>
      </c>
      <c r="D37" s="66">
        <v>29</v>
      </c>
      <c r="E37" s="67">
        <v>56450</v>
      </c>
      <c r="F37" s="68">
        <v>10358</v>
      </c>
      <c r="G37" s="66">
        <v>944</v>
      </c>
      <c r="H37" s="66">
        <v>12</v>
      </c>
      <c r="I37" s="68">
        <v>9402</v>
      </c>
    </row>
    <row r="38" spans="1:9" ht="12.75" customHeight="1" x14ac:dyDescent="0.2">
      <c r="A38" s="71" t="s">
        <v>108</v>
      </c>
      <c r="B38" s="66">
        <v>86</v>
      </c>
      <c r="C38" s="66">
        <v>51</v>
      </c>
      <c r="D38" s="66">
        <v>30</v>
      </c>
      <c r="E38" s="67">
        <v>51465</v>
      </c>
      <c r="F38" s="68">
        <v>10767</v>
      </c>
      <c r="G38" s="66">
        <v>1114</v>
      </c>
      <c r="H38" s="66">
        <v>12</v>
      </c>
      <c r="I38" s="68">
        <v>9641</v>
      </c>
    </row>
    <row r="39" spans="1:9" ht="12.75" customHeight="1" x14ac:dyDescent="0.2">
      <c r="A39" s="71" t="s">
        <v>110</v>
      </c>
      <c r="B39" s="66">
        <v>86</v>
      </c>
      <c r="C39" s="66">
        <v>82</v>
      </c>
      <c r="D39" s="66">
        <v>32</v>
      </c>
      <c r="E39" s="67">
        <v>47552</v>
      </c>
      <c r="F39" s="68">
        <v>10834</v>
      </c>
      <c r="G39" s="66">
        <v>1024</v>
      </c>
      <c r="H39" s="66">
        <v>53</v>
      </c>
      <c r="I39" s="68">
        <v>9757</v>
      </c>
    </row>
    <row r="40" spans="1:9" s="76" customFormat="1" ht="12.75" customHeight="1" x14ac:dyDescent="0.2">
      <c r="A40" s="71" t="s">
        <v>113</v>
      </c>
      <c r="B40" s="92">
        <v>86</v>
      </c>
      <c r="C40" s="77">
        <v>67</v>
      </c>
      <c r="D40" s="77">
        <v>19</v>
      </c>
      <c r="E40" s="78">
        <v>37036</v>
      </c>
      <c r="F40" s="79">
        <v>11554</v>
      </c>
      <c r="G40" s="77">
        <v>1189</v>
      </c>
      <c r="H40" s="77">
        <v>12</v>
      </c>
      <c r="I40" s="79">
        <v>10353</v>
      </c>
    </row>
    <row r="41" spans="1:9" s="91" customFormat="1" ht="12" customHeight="1" x14ac:dyDescent="0.2">
      <c r="A41" s="95" t="s">
        <v>125</v>
      </c>
      <c r="B41" s="96" t="s">
        <v>127</v>
      </c>
      <c r="C41" s="96" t="s">
        <v>126</v>
      </c>
      <c r="D41" s="96" t="s">
        <v>126</v>
      </c>
      <c r="E41" s="96" t="s">
        <v>129</v>
      </c>
      <c r="F41" s="96" t="s">
        <v>128</v>
      </c>
      <c r="G41" s="96" t="s">
        <v>127</v>
      </c>
      <c r="H41" s="96" t="s">
        <v>126</v>
      </c>
      <c r="I41" s="96" t="s">
        <v>130</v>
      </c>
    </row>
    <row r="42" spans="1:9" s="91" customFormat="1" ht="12" customHeight="1" x14ac:dyDescent="0.2">
      <c r="A42" s="95" t="s">
        <v>124</v>
      </c>
      <c r="B42" s="92">
        <v>92</v>
      </c>
      <c r="C42" s="92">
        <v>57</v>
      </c>
      <c r="D42" s="92">
        <v>34</v>
      </c>
      <c r="E42" s="93">
        <v>14933</v>
      </c>
      <c r="F42" s="96" t="s">
        <v>128</v>
      </c>
      <c r="G42" s="96" t="s">
        <v>127</v>
      </c>
      <c r="H42" s="96" t="s">
        <v>126</v>
      </c>
      <c r="I42" s="96" t="s">
        <v>130</v>
      </c>
    </row>
    <row r="43" spans="1:9" s="91" customFormat="1" ht="12" customHeight="1" x14ac:dyDescent="0.2">
      <c r="A43" s="101" t="s">
        <v>131</v>
      </c>
      <c r="B43" s="92">
        <v>92</v>
      </c>
      <c r="C43" s="92">
        <v>59</v>
      </c>
      <c r="D43" s="92">
        <v>34</v>
      </c>
      <c r="E43" s="93">
        <v>31099</v>
      </c>
      <c r="F43" s="96" t="s">
        <v>128</v>
      </c>
      <c r="G43" s="96" t="s">
        <v>127</v>
      </c>
      <c r="H43" s="96" t="s">
        <v>126</v>
      </c>
      <c r="I43" s="96" t="s">
        <v>130</v>
      </c>
    </row>
    <row r="44" spans="1:9" ht="8.1" customHeight="1" x14ac:dyDescent="0.2">
      <c r="A44" s="63"/>
      <c r="B44" s="61"/>
      <c r="C44" s="61"/>
      <c r="D44" s="61"/>
      <c r="E44" s="61"/>
      <c r="F44" s="62"/>
      <c r="G44" s="62"/>
      <c r="H44" s="62"/>
      <c r="I44" s="62"/>
    </row>
    <row r="45" spans="1:9" ht="12.75" customHeight="1" x14ac:dyDescent="0.2">
      <c r="A45" s="65"/>
      <c r="B45" s="64" t="s">
        <v>26</v>
      </c>
      <c r="C45" s="64"/>
      <c r="D45" s="64"/>
      <c r="E45" s="64"/>
      <c r="F45" s="64"/>
      <c r="G45" s="64"/>
      <c r="H45" s="64"/>
      <c r="I45" s="64"/>
    </row>
    <row r="46" spans="1:9" ht="8.1" customHeight="1" x14ac:dyDescent="0.2">
      <c r="A46" s="63"/>
      <c r="B46" s="61"/>
      <c r="C46" s="61"/>
      <c r="D46" s="61"/>
      <c r="E46" s="61"/>
      <c r="F46" s="62"/>
      <c r="G46" s="62"/>
      <c r="H46" s="62"/>
      <c r="I46" s="62"/>
    </row>
    <row r="47" spans="1:9" ht="12.75" hidden="1" customHeight="1" x14ac:dyDescent="0.2">
      <c r="A47" s="69" t="s">
        <v>28</v>
      </c>
      <c r="B47" s="66">
        <v>17</v>
      </c>
      <c r="C47" s="66">
        <v>30</v>
      </c>
      <c r="D47" s="66">
        <v>8</v>
      </c>
      <c r="E47" s="67">
        <v>15000</v>
      </c>
      <c r="F47" s="68">
        <v>2979</v>
      </c>
      <c r="G47" s="66">
        <v>424.37226139286133</v>
      </c>
      <c r="H47" s="66">
        <v>51.640480000818066</v>
      </c>
      <c r="I47" s="68">
        <v>1021.5611786300445</v>
      </c>
    </row>
    <row r="48" spans="1:9" ht="12.75" hidden="1" customHeight="1" x14ac:dyDescent="0.2">
      <c r="A48" s="69" t="s">
        <v>29</v>
      </c>
      <c r="B48" s="66">
        <v>17</v>
      </c>
      <c r="C48" s="66">
        <v>28</v>
      </c>
      <c r="D48" s="66">
        <v>29</v>
      </c>
      <c r="E48" s="67">
        <v>14250</v>
      </c>
      <c r="F48" s="68">
        <v>3319</v>
      </c>
      <c r="G48" s="66">
        <v>397.27379168946175</v>
      </c>
      <c r="H48" s="66">
        <v>0</v>
      </c>
      <c r="I48" s="68">
        <v>1230.6795580392979</v>
      </c>
    </row>
    <row r="49" spans="1:9" ht="12.75" hidden="1" customHeight="1" x14ac:dyDescent="0.2">
      <c r="A49" s="69" t="s">
        <v>30</v>
      </c>
      <c r="B49" s="66">
        <v>17</v>
      </c>
      <c r="C49" s="66">
        <v>16</v>
      </c>
      <c r="D49" s="66">
        <v>54</v>
      </c>
      <c r="E49" s="67">
        <v>9600</v>
      </c>
      <c r="F49" s="68">
        <v>3256</v>
      </c>
      <c r="G49" s="66">
        <v>421.81580198688027</v>
      </c>
      <c r="H49" s="66">
        <v>0</v>
      </c>
      <c r="I49" s="68">
        <v>1247.5521901187731</v>
      </c>
    </row>
    <row r="50" spans="1:9" ht="12.75" hidden="1" customHeight="1" x14ac:dyDescent="0.2">
      <c r="A50" s="69" t="s">
        <v>31</v>
      </c>
      <c r="B50" s="66">
        <v>17</v>
      </c>
      <c r="C50" s="66">
        <v>12</v>
      </c>
      <c r="D50" s="66">
        <v>46</v>
      </c>
      <c r="E50" s="67">
        <v>14400</v>
      </c>
      <c r="F50" s="68">
        <v>3365</v>
      </c>
      <c r="G50" s="66">
        <v>501.57733545349032</v>
      </c>
      <c r="H50" s="66">
        <v>3.0677512871773112</v>
      </c>
      <c r="I50" s="68">
        <v>1247.5521901187731</v>
      </c>
    </row>
    <row r="51" spans="1:9" ht="12.75" hidden="1" customHeight="1" x14ac:dyDescent="0.2">
      <c r="A51" s="65" t="s">
        <v>32</v>
      </c>
      <c r="B51" s="66">
        <v>17</v>
      </c>
      <c r="C51" s="66">
        <v>7</v>
      </c>
      <c r="D51" s="66">
        <v>69</v>
      </c>
      <c r="E51" s="67">
        <v>5800</v>
      </c>
      <c r="F51" s="68">
        <v>3303</v>
      </c>
      <c r="G51" s="66">
        <v>423.34967763046893</v>
      </c>
      <c r="H51" s="66">
        <v>0</v>
      </c>
      <c r="I51" s="68">
        <v>1318.1104697238513</v>
      </c>
    </row>
    <row r="52" spans="1:9" ht="12.75" hidden="1" customHeight="1" x14ac:dyDescent="0.2">
      <c r="A52" s="65" t="s">
        <v>22</v>
      </c>
      <c r="B52" s="66">
        <v>17</v>
      </c>
      <c r="C52" s="66">
        <v>15</v>
      </c>
      <c r="D52" s="70" t="s">
        <v>78</v>
      </c>
      <c r="E52" s="67">
        <v>10020</v>
      </c>
      <c r="F52" s="68">
        <v>3629</v>
      </c>
      <c r="G52" s="66">
        <v>511.80317307741473</v>
      </c>
      <c r="H52" s="66">
        <v>47.550144951248321</v>
      </c>
      <c r="I52" s="68">
        <v>1296.1249188324139</v>
      </c>
    </row>
    <row r="53" spans="1:9" ht="12.75" hidden="1" customHeight="1" x14ac:dyDescent="0.2">
      <c r="A53" s="65" t="s">
        <v>23</v>
      </c>
      <c r="B53" s="66">
        <v>17</v>
      </c>
      <c r="C53" s="66">
        <v>16</v>
      </c>
      <c r="D53" s="66">
        <v>64</v>
      </c>
      <c r="E53" s="67">
        <v>10750</v>
      </c>
      <c r="F53" s="68">
        <v>3549</v>
      </c>
      <c r="G53" s="66">
        <v>364.55111129290378</v>
      </c>
      <c r="H53" s="66">
        <v>17.895215841867646</v>
      </c>
      <c r="I53" s="68">
        <v>1349.8105663580168</v>
      </c>
    </row>
    <row r="54" spans="1:9" ht="12.75" hidden="1" customHeight="1" x14ac:dyDescent="0.2">
      <c r="A54" s="65" t="s">
        <v>24</v>
      </c>
      <c r="B54" s="66">
        <v>17</v>
      </c>
      <c r="C54" s="66">
        <v>20</v>
      </c>
      <c r="D54" s="66">
        <v>65</v>
      </c>
      <c r="E54" s="67">
        <v>11000</v>
      </c>
      <c r="F54" s="68">
        <v>1854</v>
      </c>
      <c r="G54" s="66">
        <v>460</v>
      </c>
      <c r="H54" s="66">
        <v>17.867808845075885</v>
      </c>
      <c r="I54" s="68">
        <v>1350</v>
      </c>
    </row>
    <row r="55" spans="1:9" ht="12.75" hidden="1" customHeight="1" x14ac:dyDescent="0.2">
      <c r="A55" s="65" t="s">
        <v>25</v>
      </c>
      <c r="B55" s="66">
        <v>17</v>
      </c>
      <c r="C55" s="66">
        <v>26</v>
      </c>
      <c r="D55" s="66">
        <v>51</v>
      </c>
      <c r="E55" s="67">
        <v>16800</v>
      </c>
      <c r="F55" s="68">
        <v>1882</v>
      </c>
      <c r="G55" s="66">
        <v>562</v>
      </c>
      <c r="H55" s="66">
        <v>13.783738251915684</v>
      </c>
      <c r="I55" s="68">
        <v>1292</v>
      </c>
    </row>
    <row r="56" spans="1:9" ht="12.75" hidden="1" customHeight="1" x14ac:dyDescent="0.2">
      <c r="A56" s="65" t="s">
        <v>44</v>
      </c>
      <c r="B56" s="66">
        <v>17</v>
      </c>
      <c r="C56" s="66">
        <v>24</v>
      </c>
      <c r="D56" s="66">
        <v>41</v>
      </c>
      <c r="E56" s="67">
        <v>15500</v>
      </c>
      <c r="F56" s="68">
        <v>1954</v>
      </c>
      <c r="G56" s="66">
        <v>634</v>
      </c>
      <c r="H56" s="66">
        <v>102.10176482900506</v>
      </c>
      <c r="I56" s="68">
        <v>1309</v>
      </c>
    </row>
    <row r="57" spans="1:9" ht="12.75" hidden="1" customHeight="1" x14ac:dyDescent="0.2">
      <c r="A57" s="65" t="s">
        <v>72</v>
      </c>
      <c r="B57" s="66">
        <v>17</v>
      </c>
      <c r="C57" s="66">
        <v>28</v>
      </c>
      <c r="D57" s="66">
        <v>48</v>
      </c>
      <c r="E57" s="67">
        <v>16150</v>
      </c>
      <c r="F57" s="68">
        <v>1990</v>
      </c>
      <c r="G57" s="66">
        <v>574</v>
      </c>
      <c r="H57" s="66">
        <v>78.618358918333897</v>
      </c>
      <c r="I57" s="68">
        <v>1338</v>
      </c>
    </row>
    <row r="58" spans="1:9" ht="12.75" hidden="1" customHeight="1" x14ac:dyDescent="0.2">
      <c r="A58" s="65" t="s">
        <v>73</v>
      </c>
      <c r="B58" s="66">
        <v>17</v>
      </c>
      <c r="C58" s="66">
        <v>28</v>
      </c>
      <c r="D58" s="66">
        <v>43</v>
      </c>
      <c r="E58" s="67">
        <v>17130</v>
      </c>
      <c r="F58" s="68">
        <v>2054</v>
      </c>
      <c r="G58" s="66">
        <v>589</v>
      </c>
      <c r="H58" s="66">
        <v>159</v>
      </c>
      <c r="I58" s="68">
        <v>1268</v>
      </c>
    </row>
    <row r="59" spans="1:9" ht="12.75" hidden="1" customHeight="1" x14ac:dyDescent="0.2">
      <c r="A59" s="65" t="s">
        <v>74</v>
      </c>
      <c r="B59" s="66">
        <v>17</v>
      </c>
      <c r="C59" s="66">
        <v>20</v>
      </c>
      <c r="D59" s="66">
        <v>51</v>
      </c>
      <c r="E59" s="67">
        <v>11900</v>
      </c>
      <c r="F59" s="68">
        <v>2129</v>
      </c>
      <c r="G59" s="66">
        <v>628</v>
      </c>
      <c r="H59" s="66">
        <v>122</v>
      </c>
      <c r="I59" s="68">
        <v>1371</v>
      </c>
    </row>
    <row r="60" spans="1:9" ht="12.75" hidden="1" customHeight="1" x14ac:dyDescent="0.2">
      <c r="A60" s="65" t="s">
        <v>75</v>
      </c>
      <c r="B60" s="66">
        <v>17</v>
      </c>
      <c r="C60" s="66">
        <v>25</v>
      </c>
      <c r="D60" s="66">
        <v>37</v>
      </c>
      <c r="E60" s="67">
        <v>15720</v>
      </c>
      <c r="F60" s="68">
        <v>2217</v>
      </c>
      <c r="G60" s="66">
        <v>631</v>
      </c>
      <c r="H60" s="66">
        <v>165</v>
      </c>
      <c r="I60" s="68">
        <v>1380</v>
      </c>
    </row>
    <row r="61" spans="1:9" ht="12.75" hidden="1" customHeight="1" x14ac:dyDescent="0.2">
      <c r="A61" s="65" t="s">
        <v>76</v>
      </c>
      <c r="B61" s="66">
        <v>16</v>
      </c>
      <c r="C61" s="66">
        <v>27</v>
      </c>
      <c r="D61" s="66">
        <v>20</v>
      </c>
      <c r="E61" s="67">
        <v>14140</v>
      </c>
      <c r="F61" s="68">
        <v>1852</v>
      </c>
      <c r="G61" s="66">
        <v>362</v>
      </c>
      <c r="H61" s="66">
        <v>161</v>
      </c>
      <c r="I61" s="68">
        <v>1293</v>
      </c>
    </row>
    <row r="62" spans="1:9" ht="11.25" x14ac:dyDescent="0.2">
      <c r="A62" s="65" t="s">
        <v>77</v>
      </c>
      <c r="B62" s="66">
        <v>16</v>
      </c>
      <c r="C62" s="66">
        <v>27</v>
      </c>
      <c r="D62" s="66">
        <v>34</v>
      </c>
      <c r="E62" s="67">
        <v>13650</v>
      </c>
      <c r="F62" s="68">
        <v>1895</v>
      </c>
      <c r="G62" s="66">
        <v>488</v>
      </c>
      <c r="H62" s="66">
        <v>165</v>
      </c>
      <c r="I62" s="68">
        <v>1267</v>
      </c>
    </row>
    <row r="63" spans="1:9" ht="12.75" hidden="1" customHeight="1" x14ac:dyDescent="0.2">
      <c r="A63" s="65" t="s">
        <v>84</v>
      </c>
      <c r="B63" s="66">
        <v>17</v>
      </c>
      <c r="C63" s="66">
        <v>48</v>
      </c>
      <c r="D63" s="66">
        <v>34</v>
      </c>
      <c r="E63" s="67">
        <v>22735</v>
      </c>
      <c r="F63" s="68">
        <v>2173</v>
      </c>
      <c r="G63" s="66">
        <v>578</v>
      </c>
      <c r="H63" s="66">
        <v>296</v>
      </c>
      <c r="I63" s="68">
        <v>1471</v>
      </c>
    </row>
    <row r="64" spans="1:9" ht="12.75" hidden="1" customHeight="1" x14ac:dyDescent="0.2">
      <c r="A64" s="65" t="s">
        <v>86</v>
      </c>
      <c r="B64" s="66">
        <v>17</v>
      </c>
      <c r="C64" s="66">
        <v>25</v>
      </c>
      <c r="D64" s="66">
        <v>68</v>
      </c>
      <c r="E64" s="67">
        <v>11460</v>
      </c>
      <c r="F64" s="68">
        <v>2607</v>
      </c>
      <c r="G64" s="66">
        <v>650</v>
      </c>
      <c r="H64" s="66">
        <v>524</v>
      </c>
      <c r="I64" s="68">
        <v>1421</v>
      </c>
    </row>
    <row r="65" spans="1:9" ht="12.75" hidden="1" customHeight="1" x14ac:dyDescent="0.2">
      <c r="A65" s="65" t="s">
        <v>89</v>
      </c>
      <c r="B65" s="66">
        <v>17</v>
      </c>
      <c r="C65" s="66">
        <v>36</v>
      </c>
      <c r="D65" s="66">
        <v>48</v>
      </c>
      <c r="E65" s="67">
        <v>16060</v>
      </c>
      <c r="F65" s="68">
        <v>2537</v>
      </c>
      <c r="G65" s="66">
        <v>700</v>
      </c>
      <c r="H65" s="66">
        <v>424</v>
      </c>
      <c r="I65" s="68">
        <v>1413</v>
      </c>
    </row>
    <row r="66" spans="1:9" ht="12.75" hidden="1" customHeight="1" x14ac:dyDescent="0.2">
      <c r="A66" s="65" t="s">
        <v>91</v>
      </c>
      <c r="B66" s="66">
        <v>17</v>
      </c>
      <c r="C66" s="66">
        <v>46</v>
      </c>
      <c r="D66" s="66">
        <v>38</v>
      </c>
      <c r="E66" s="67">
        <v>20480</v>
      </c>
      <c r="F66" s="68">
        <v>2438</v>
      </c>
      <c r="G66" s="66">
        <v>765</v>
      </c>
      <c r="H66" s="66">
        <v>272</v>
      </c>
      <c r="I66" s="68">
        <v>1410</v>
      </c>
    </row>
    <row r="67" spans="1:9" ht="12.75" customHeight="1" x14ac:dyDescent="0.2">
      <c r="A67" s="65" t="s">
        <v>93</v>
      </c>
      <c r="B67" s="66">
        <v>17</v>
      </c>
      <c r="C67" s="66">
        <v>33</v>
      </c>
      <c r="D67" s="66">
        <v>47</v>
      </c>
      <c r="E67" s="67">
        <v>20010</v>
      </c>
      <c r="F67" s="68">
        <v>2636</v>
      </c>
      <c r="G67" s="66">
        <v>818</v>
      </c>
      <c r="H67" s="66">
        <v>353</v>
      </c>
      <c r="I67" s="68">
        <v>1465</v>
      </c>
    </row>
    <row r="68" spans="1:9" ht="12" customHeight="1" x14ac:dyDescent="0.2">
      <c r="A68" s="71" t="s">
        <v>95</v>
      </c>
      <c r="B68" s="66">
        <v>17</v>
      </c>
      <c r="C68" s="66">
        <v>36</v>
      </c>
      <c r="D68" s="66">
        <v>44</v>
      </c>
      <c r="E68" s="67">
        <v>18930</v>
      </c>
      <c r="F68" s="68">
        <v>2574</v>
      </c>
      <c r="G68" s="66">
        <v>836</v>
      </c>
      <c r="H68" s="66">
        <v>263</v>
      </c>
      <c r="I68" s="68">
        <v>1475</v>
      </c>
    </row>
    <row r="69" spans="1:9" ht="12" customHeight="1" x14ac:dyDescent="0.2">
      <c r="A69" s="71" t="s">
        <v>98</v>
      </c>
      <c r="B69" s="66">
        <v>17</v>
      </c>
      <c r="C69" s="66">
        <v>34</v>
      </c>
      <c r="D69" s="66">
        <v>46</v>
      </c>
      <c r="E69" s="67">
        <v>18680</v>
      </c>
      <c r="F69" s="68">
        <v>2396</v>
      </c>
      <c r="G69" s="66">
        <v>681</v>
      </c>
      <c r="H69" s="66">
        <v>234</v>
      </c>
      <c r="I69" s="68">
        <v>1481</v>
      </c>
    </row>
    <row r="70" spans="1:9" ht="12" customHeight="1" x14ac:dyDescent="0.2">
      <c r="A70" s="71" t="s">
        <v>99</v>
      </c>
      <c r="B70" s="66">
        <v>17</v>
      </c>
      <c r="C70" s="66">
        <v>31</v>
      </c>
      <c r="D70" s="66">
        <v>21</v>
      </c>
      <c r="E70" s="67">
        <v>21160</v>
      </c>
      <c r="F70" s="68">
        <v>2370</v>
      </c>
      <c r="G70" s="66">
        <v>614</v>
      </c>
      <c r="H70" s="66">
        <v>274</v>
      </c>
      <c r="I70" s="68">
        <v>1482</v>
      </c>
    </row>
    <row r="71" spans="1:9" ht="12" customHeight="1" x14ac:dyDescent="0.2">
      <c r="A71" s="71" t="s">
        <v>101</v>
      </c>
      <c r="B71" s="66">
        <v>18</v>
      </c>
      <c r="C71" s="66">
        <v>34</v>
      </c>
      <c r="D71" s="66">
        <v>41</v>
      </c>
      <c r="E71" s="67">
        <v>18910</v>
      </c>
      <c r="F71" s="68">
        <v>2418</v>
      </c>
      <c r="G71" s="66">
        <v>611</v>
      </c>
      <c r="H71" s="66">
        <v>259</v>
      </c>
      <c r="I71" s="68">
        <v>1548</v>
      </c>
    </row>
    <row r="72" spans="1:9" ht="12" customHeight="1" x14ac:dyDescent="0.2">
      <c r="A72" s="71" t="s">
        <v>102</v>
      </c>
      <c r="B72" s="66">
        <v>17</v>
      </c>
      <c r="C72" s="66">
        <v>37</v>
      </c>
      <c r="D72" s="66">
        <v>29</v>
      </c>
      <c r="E72" s="67">
        <v>17335</v>
      </c>
      <c r="F72" s="68">
        <v>2551</v>
      </c>
      <c r="G72" s="66">
        <v>520</v>
      </c>
      <c r="H72" s="66">
        <v>457</v>
      </c>
      <c r="I72" s="68">
        <v>1574</v>
      </c>
    </row>
    <row r="73" spans="1:9" ht="12" customHeight="1" x14ac:dyDescent="0.2">
      <c r="A73" s="71" t="s">
        <v>106</v>
      </c>
      <c r="B73" s="66">
        <v>17</v>
      </c>
      <c r="C73" s="66">
        <v>38</v>
      </c>
      <c r="D73" s="66">
        <v>14</v>
      </c>
      <c r="E73" s="67">
        <v>28390</v>
      </c>
      <c r="F73" s="68">
        <v>2558</v>
      </c>
      <c r="G73" s="66">
        <v>498</v>
      </c>
      <c r="H73" s="66">
        <v>387</v>
      </c>
      <c r="I73" s="68">
        <v>1673</v>
      </c>
    </row>
    <row r="74" spans="1:9" ht="12" customHeight="1" x14ac:dyDescent="0.2">
      <c r="A74" s="71" t="s">
        <v>108</v>
      </c>
      <c r="B74" s="66">
        <v>17</v>
      </c>
      <c r="C74" s="66">
        <v>32</v>
      </c>
      <c r="D74" s="66">
        <v>25</v>
      </c>
      <c r="E74" s="67">
        <v>27660</v>
      </c>
      <c r="F74" s="68">
        <v>2521</v>
      </c>
      <c r="G74" s="66">
        <v>513</v>
      </c>
      <c r="H74" s="66">
        <v>426</v>
      </c>
      <c r="I74" s="68">
        <v>1582</v>
      </c>
    </row>
    <row r="75" spans="1:9" ht="12" customHeight="1" x14ac:dyDescent="0.2">
      <c r="A75" s="71" t="s">
        <v>110</v>
      </c>
      <c r="B75" s="66">
        <v>17</v>
      </c>
      <c r="C75" s="66">
        <v>44</v>
      </c>
      <c r="D75" s="66">
        <v>56</v>
      </c>
      <c r="E75" s="67">
        <v>22225</v>
      </c>
      <c r="F75" s="68">
        <v>2930</v>
      </c>
      <c r="G75" s="66">
        <v>720</v>
      </c>
      <c r="H75" s="66">
        <v>523</v>
      </c>
      <c r="I75" s="68">
        <v>1687</v>
      </c>
    </row>
    <row r="76" spans="1:9" s="76" customFormat="1" ht="12" customHeight="1" x14ac:dyDescent="0.2">
      <c r="A76" s="80" t="s">
        <v>113</v>
      </c>
      <c r="B76" s="77">
        <v>18</v>
      </c>
      <c r="C76" s="77">
        <v>35</v>
      </c>
      <c r="D76" s="77">
        <v>29</v>
      </c>
      <c r="E76" s="78">
        <v>12037</v>
      </c>
      <c r="F76" s="79">
        <v>2899</v>
      </c>
      <c r="G76" s="77">
        <v>553</v>
      </c>
      <c r="H76" s="77">
        <v>453</v>
      </c>
      <c r="I76" s="79">
        <v>1893</v>
      </c>
    </row>
    <row r="77" spans="1:9" s="91" customFormat="1" ht="12" customHeight="1" x14ac:dyDescent="0.2">
      <c r="A77" s="95" t="s">
        <v>125</v>
      </c>
      <c r="B77" s="92">
        <v>17</v>
      </c>
      <c r="C77" s="92">
        <v>21</v>
      </c>
      <c r="D77" s="92">
        <v>27</v>
      </c>
      <c r="E77" s="93">
        <v>4614</v>
      </c>
      <c r="F77" s="94">
        <v>2795</v>
      </c>
      <c r="G77" s="92">
        <v>284</v>
      </c>
      <c r="H77" s="92">
        <v>610</v>
      </c>
      <c r="I77" s="94">
        <v>1902</v>
      </c>
    </row>
    <row r="78" spans="1:9" s="91" customFormat="1" ht="12" customHeight="1" x14ac:dyDescent="0.2">
      <c r="A78" s="95" t="s">
        <v>124</v>
      </c>
      <c r="B78" s="92">
        <v>17</v>
      </c>
      <c r="C78" s="92">
        <v>41</v>
      </c>
      <c r="D78" s="92">
        <v>41</v>
      </c>
      <c r="E78" s="93">
        <v>17567</v>
      </c>
      <c r="F78" s="94">
        <v>2821</v>
      </c>
      <c r="G78" s="92">
        <v>452</v>
      </c>
      <c r="H78" s="92">
        <v>423</v>
      </c>
      <c r="I78" s="94">
        <v>1947</v>
      </c>
    </row>
    <row r="79" spans="1:9" s="97" customFormat="1" ht="12" customHeight="1" x14ac:dyDescent="0.2">
      <c r="A79" s="107" t="s">
        <v>131</v>
      </c>
      <c r="B79" s="98">
        <v>17</v>
      </c>
      <c r="C79" s="98">
        <v>42</v>
      </c>
      <c r="D79" s="98">
        <v>25</v>
      </c>
      <c r="E79" s="99">
        <v>4596</v>
      </c>
      <c r="F79" s="100">
        <v>3338</v>
      </c>
      <c r="G79" s="98">
        <v>627</v>
      </c>
      <c r="H79" s="98">
        <v>598</v>
      </c>
      <c r="I79" s="100">
        <v>2113</v>
      </c>
    </row>
    <row r="80" spans="1:9" ht="8.1" customHeight="1" x14ac:dyDescent="0.2">
      <c r="A80" s="63"/>
      <c r="B80" s="61"/>
      <c r="C80" s="61"/>
      <c r="D80" s="61"/>
      <c r="E80" s="61"/>
      <c r="F80" s="62"/>
      <c r="G80" s="62"/>
      <c r="H80" s="62"/>
      <c r="I80" s="62"/>
    </row>
    <row r="81" spans="1:9" ht="12.75" hidden="1" customHeight="1" x14ac:dyDescent="0.2">
      <c r="A81" s="65"/>
      <c r="B81" s="64" t="s">
        <v>79</v>
      </c>
      <c r="C81" s="64"/>
      <c r="D81" s="64"/>
      <c r="E81" s="64"/>
      <c r="F81" s="64"/>
      <c r="G81" s="64"/>
      <c r="H81" s="64"/>
      <c r="I81" s="64"/>
    </row>
    <row r="82" spans="1:9" ht="8.1" hidden="1" customHeight="1" x14ac:dyDescent="0.2">
      <c r="A82" s="63"/>
      <c r="B82" s="61"/>
      <c r="C82" s="61"/>
      <c r="D82" s="61"/>
      <c r="E82" s="61"/>
      <c r="F82" s="62"/>
      <c r="G82" s="62"/>
      <c r="H82" s="62"/>
      <c r="I82" s="62"/>
    </row>
    <row r="83" spans="1:9" ht="12.75" hidden="1" customHeight="1" x14ac:dyDescent="0.2">
      <c r="A83" s="65" t="s">
        <v>24</v>
      </c>
      <c r="B83" s="66">
        <v>45</v>
      </c>
      <c r="C83" s="66">
        <v>2</v>
      </c>
      <c r="D83" s="66">
        <v>10</v>
      </c>
      <c r="E83" s="67">
        <v>900</v>
      </c>
      <c r="F83" s="68">
        <f>74/1.95583</f>
        <v>37.835599208520172</v>
      </c>
      <c r="G83" s="66">
        <v>14</v>
      </c>
      <c r="H83" s="66">
        <v>20.420352965801012</v>
      </c>
      <c r="I83" s="68">
        <v>2</v>
      </c>
    </row>
    <row r="84" spans="1:9" ht="12.75" hidden="1" customHeight="1" x14ac:dyDescent="0.2">
      <c r="A84" s="65" t="s">
        <v>25</v>
      </c>
      <c r="B84" s="66">
        <v>45</v>
      </c>
      <c r="C84" s="66">
        <v>1</v>
      </c>
      <c r="D84" s="66">
        <v>8</v>
      </c>
      <c r="E84" s="67">
        <v>1800</v>
      </c>
      <c r="F84" s="68">
        <f>71/1.95583</f>
        <v>36.301723564931514</v>
      </c>
      <c r="G84" s="66">
        <v>16</v>
      </c>
      <c r="H84" s="66">
        <v>12.252211779480607</v>
      </c>
      <c r="I84" s="68">
        <v>2.5525441207251265</v>
      </c>
    </row>
    <row r="85" spans="1:9" ht="12.75" hidden="1" customHeight="1" x14ac:dyDescent="0.2">
      <c r="A85" s="65" t="s">
        <v>44</v>
      </c>
      <c r="B85" s="66">
        <v>45</v>
      </c>
      <c r="C85" s="66">
        <v>1</v>
      </c>
      <c r="D85" s="66">
        <v>1</v>
      </c>
      <c r="E85" s="67">
        <v>1500</v>
      </c>
      <c r="F85" s="68">
        <f>45/1.95583</f>
        <v>23.008134653829831</v>
      </c>
      <c r="G85" s="66">
        <v>18</v>
      </c>
      <c r="H85" s="66">
        <v>5.105088241450253</v>
      </c>
      <c r="I85" s="68">
        <v>0</v>
      </c>
    </row>
    <row r="86" spans="1:9" ht="12.75" hidden="1" customHeight="1" x14ac:dyDescent="0.2">
      <c r="A86" s="65" t="s">
        <v>72</v>
      </c>
      <c r="B86" s="66">
        <v>40</v>
      </c>
      <c r="C86" s="66">
        <v>3</v>
      </c>
      <c r="D86" s="66">
        <v>1</v>
      </c>
      <c r="E86" s="67">
        <v>800</v>
      </c>
      <c r="F86" s="68">
        <f>81/1.95583</f>
        <v>41.414642376893696</v>
      </c>
      <c r="G86" s="66">
        <v>18</v>
      </c>
      <c r="H86" s="66">
        <v>6.6366147138853293</v>
      </c>
      <c r="I86" s="68">
        <v>0</v>
      </c>
    </row>
    <row r="87" spans="1:9" ht="12.75" hidden="1" customHeight="1" x14ac:dyDescent="0.2">
      <c r="A87" s="65" t="s">
        <v>73</v>
      </c>
      <c r="B87" s="66">
        <v>0</v>
      </c>
      <c r="C87" s="66">
        <v>0</v>
      </c>
      <c r="D87" s="66">
        <v>0</v>
      </c>
      <c r="E87" s="67">
        <v>0</v>
      </c>
      <c r="F87" s="68">
        <v>0</v>
      </c>
      <c r="G87" s="66">
        <v>0</v>
      </c>
      <c r="H87" s="66">
        <v>0</v>
      </c>
      <c r="I87" s="68">
        <v>0</v>
      </c>
    </row>
    <row r="88" spans="1:9" ht="8.1" hidden="1" customHeight="1" x14ac:dyDescent="0.2">
      <c r="A88" s="63"/>
      <c r="B88" s="61"/>
      <c r="C88" s="61"/>
      <c r="D88" s="61"/>
      <c r="E88" s="61"/>
      <c r="F88" s="62"/>
      <c r="G88" s="62"/>
      <c r="H88" s="62"/>
      <c r="I88" s="62"/>
    </row>
    <row r="89" spans="1:9" ht="12.75" customHeight="1" x14ac:dyDescent="0.2">
      <c r="A89" s="65"/>
      <c r="B89" s="64" t="s">
        <v>80</v>
      </c>
      <c r="C89" s="64"/>
      <c r="D89" s="64"/>
      <c r="E89" s="64"/>
      <c r="F89" s="64"/>
      <c r="G89" s="64"/>
      <c r="H89" s="64"/>
      <c r="I89" s="64"/>
    </row>
    <row r="90" spans="1:9" ht="8.1" customHeight="1" x14ac:dyDescent="0.2">
      <c r="A90" s="63"/>
      <c r="B90" s="61"/>
      <c r="C90" s="61"/>
      <c r="D90" s="61"/>
      <c r="E90" s="61"/>
      <c r="F90" s="62"/>
      <c r="G90" s="62"/>
      <c r="H90" s="62"/>
      <c r="I90" s="62"/>
    </row>
    <row r="91" spans="1:9" ht="12.75" hidden="1" customHeight="1" x14ac:dyDescent="0.2">
      <c r="A91" s="65" t="s">
        <v>24</v>
      </c>
      <c r="B91" s="66">
        <v>25</v>
      </c>
      <c r="C91" s="66">
        <v>6</v>
      </c>
      <c r="D91" s="66">
        <v>20</v>
      </c>
      <c r="E91" s="67">
        <v>3300</v>
      </c>
      <c r="F91" s="68">
        <v>205</v>
      </c>
      <c r="G91" s="66">
        <v>146</v>
      </c>
      <c r="H91" s="66">
        <v>40.840705931602024</v>
      </c>
      <c r="I91" s="68">
        <v>10.210176482900506</v>
      </c>
    </row>
    <row r="92" spans="1:9" ht="12.75" hidden="1" customHeight="1" x14ac:dyDescent="0.2">
      <c r="A92" s="65" t="s">
        <v>25</v>
      </c>
      <c r="B92" s="66">
        <v>25</v>
      </c>
      <c r="C92" s="66">
        <v>5</v>
      </c>
      <c r="D92" s="66">
        <v>22</v>
      </c>
      <c r="E92" s="67">
        <v>2750</v>
      </c>
      <c r="F92" s="68">
        <v>141</v>
      </c>
      <c r="G92" s="66">
        <v>125</v>
      </c>
      <c r="H92" s="66">
        <v>12.252211779480607</v>
      </c>
      <c r="I92" s="68">
        <v>10.210176482900506</v>
      </c>
    </row>
    <row r="93" spans="1:9" ht="12.75" hidden="1" customHeight="1" x14ac:dyDescent="0.2">
      <c r="A93" s="65" t="s">
        <v>44</v>
      </c>
      <c r="B93" s="66">
        <v>30</v>
      </c>
      <c r="C93" s="66">
        <v>5</v>
      </c>
      <c r="D93" s="66">
        <v>23</v>
      </c>
      <c r="E93" s="67">
        <v>2500</v>
      </c>
      <c r="F93" s="68">
        <v>197</v>
      </c>
      <c r="G93" s="66">
        <v>153</v>
      </c>
      <c r="H93" s="66">
        <v>36.246126514296797</v>
      </c>
      <c r="I93" s="68">
        <v>10.210176482900506</v>
      </c>
    </row>
    <row r="94" spans="1:9" ht="12.75" hidden="1" customHeight="1" x14ac:dyDescent="0.2">
      <c r="A94" s="65" t="s">
        <v>72</v>
      </c>
      <c r="B94" s="66">
        <v>20</v>
      </c>
      <c r="C94" s="66">
        <v>1</v>
      </c>
      <c r="D94" s="66">
        <v>27</v>
      </c>
      <c r="E94" s="67">
        <v>300</v>
      </c>
      <c r="F94" s="68">
        <v>140</v>
      </c>
      <c r="G94" s="66">
        <v>77</v>
      </c>
      <c r="H94" s="66">
        <v>45.945794173052278</v>
      </c>
      <c r="I94" s="68">
        <v>17.357300020930861</v>
      </c>
    </row>
    <row r="95" spans="1:9" ht="12.75" hidden="1" customHeight="1" x14ac:dyDescent="0.2">
      <c r="A95" s="65" t="s">
        <v>73</v>
      </c>
      <c r="B95" s="66">
        <v>19</v>
      </c>
      <c r="C95" s="66">
        <v>4</v>
      </c>
      <c r="D95" s="66">
        <v>13</v>
      </c>
      <c r="E95" s="67">
        <v>1800</v>
      </c>
      <c r="F95" s="68">
        <v>204</v>
      </c>
      <c r="G95" s="66">
        <v>135</v>
      </c>
      <c r="H95" s="66">
        <v>22</v>
      </c>
      <c r="I95" s="68">
        <v>61</v>
      </c>
    </row>
    <row r="96" spans="1:9" ht="12.75" hidden="1" customHeight="1" x14ac:dyDescent="0.2">
      <c r="A96" s="65" t="s">
        <v>74</v>
      </c>
      <c r="B96" s="66">
        <v>25</v>
      </c>
      <c r="C96" s="66">
        <v>3</v>
      </c>
      <c r="D96" s="66">
        <v>15</v>
      </c>
      <c r="E96" s="67">
        <v>1500</v>
      </c>
      <c r="F96" s="68">
        <v>141</v>
      </c>
      <c r="G96" s="66">
        <v>66</v>
      </c>
      <c r="H96" s="66">
        <v>52</v>
      </c>
      <c r="I96" s="68">
        <v>10</v>
      </c>
    </row>
    <row r="97" spans="1:9" ht="12.75" hidden="1" customHeight="1" x14ac:dyDescent="0.2">
      <c r="A97" s="65" t="s">
        <v>75</v>
      </c>
      <c r="B97" s="66">
        <v>19</v>
      </c>
      <c r="C97" s="66">
        <v>6</v>
      </c>
      <c r="D97" s="66">
        <v>14</v>
      </c>
      <c r="E97" s="67">
        <v>2400</v>
      </c>
      <c r="F97" s="68">
        <v>176</v>
      </c>
      <c r="G97" s="66">
        <v>89</v>
      </c>
      <c r="H97" s="66">
        <v>37</v>
      </c>
      <c r="I97" s="68">
        <v>10</v>
      </c>
    </row>
    <row r="98" spans="1:9" ht="12.75" hidden="1" customHeight="1" x14ac:dyDescent="0.2">
      <c r="A98" s="65" t="s">
        <v>76</v>
      </c>
      <c r="B98" s="66">
        <v>19</v>
      </c>
      <c r="C98" s="66">
        <v>3</v>
      </c>
      <c r="D98" s="66">
        <v>11</v>
      </c>
      <c r="E98" s="67">
        <v>1050</v>
      </c>
      <c r="F98" s="68">
        <v>113</v>
      </c>
      <c r="G98" s="66">
        <v>48</v>
      </c>
      <c r="H98" s="66">
        <v>51</v>
      </c>
      <c r="I98" s="68">
        <v>10</v>
      </c>
    </row>
    <row r="99" spans="1:9" ht="11.25" x14ac:dyDescent="0.2">
      <c r="A99" s="65" t="s">
        <v>77</v>
      </c>
      <c r="B99" s="66">
        <v>19</v>
      </c>
      <c r="C99" s="66">
        <v>4</v>
      </c>
      <c r="D99" s="66">
        <v>11</v>
      </c>
      <c r="E99" s="67">
        <v>1400</v>
      </c>
      <c r="F99" s="68">
        <v>99</v>
      </c>
      <c r="G99" s="66">
        <v>50</v>
      </c>
      <c r="H99" s="66">
        <v>39</v>
      </c>
      <c r="I99" s="68">
        <v>10</v>
      </c>
    </row>
    <row r="100" spans="1:9" ht="12.75" hidden="1" customHeight="1" x14ac:dyDescent="0.2">
      <c r="A100" s="65" t="s">
        <v>84</v>
      </c>
      <c r="B100" s="66">
        <v>19</v>
      </c>
      <c r="C100" s="66">
        <v>5</v>
      </c>
      <c r="D100" s="66">
        <v>9</v>
      </c>
      <c r="E100" s="67">
        <v>2000</v>
      </c>
      <c r="F100" s="68">
        <v>113</v>
      </c>
      <c r="G100" s="66">
        <v>68</v>
      </c>
      <c r="H100" s="66">
        <v>39</v>
      </c>
      <c r="I100" s="68">
        <v>10</v>
      </c>
    </row>
    <row r="101" spans="1:9" ht="12.75" hidden="1" customHeight="1" x14ac:dyDescent="0.2">
      <c r="A101" s="65" t="s">
        <v>86</v>
      </c>
      <c r="B101" s="66">
        <v>19</v>
      </c>
      <c r="C101" s="66">
        <v>4</v>
      </c>
      <c r="D101" s="66">
        <v>9</v>
      </c>
      <c r="E101" s="67">
        <v>1600</v>
      </c>
      <c r="F101" s="68">
        <v>98</v>
      </c>
      <c r="G101" s="66">
        <v>55</v>
      </c>
      <c r="H101" s="66">
        <v>33</v>
      </c>
      <c r="I101" s="68">
        <v>10</v>
      </c>
    </row>
    <row r="102" spans="1:9" ht="12.75" hidden="1" customHeight="1" x14ac:dyDescent="0.2">
      <c r="A102" s="65" t="s">
        <v>89</v>
      </c>
      <c r="B102" s="66">
        <v>19</v>
      </c>
      <c r="C102" s="66">
        <v>4</v>
      </c>
      <c r="D102" s="66">
        <v>9</v>
      </c>
      <c r="E102" s="67">
        <v>1400</v>
      </c>
      <c r="F102" s="68">
        <v>89</v>
      </c>
      <c r="G102" s="66">
        <v>42</v>
      </c>
      <c r="H102" s="66">
        <v>51</v>
      </c>
      <c r="I102" s="68">
        <v>10</v>
      </c>
    </row>
    <row r="103" spans="1:9" ht="12.75" hidden="1" customHeight="1" x14ac:dyDescent="0.2">
      <c r="A103" s="65" t="s">
        <v>91</v>
      </c>
      <c r="B103" s="66">
        <v>19</v>
      </c>
      <c r="C103" s="66">
        <v>4</v>
      </c>
      <c r="D103" s="66">
        <v>13</v>
      </c>
      <c r="E103" s="67">
        <v>1400</v>
      </c>
      <c r="F103" s="68">
        <v>115</v>
      </c>
      <c r="G103" s="66">
        <v>40</v>
      </c>
      <c r="H103" s="66">
        <v>42</v>
      </c>
      <c r="I103" s="68">
        <v>10</v>
      </c>
    </row>
    <row r="104" spans="1:9" ht="12.75" customHeight="1" x14ac:dyDescent="0.2">
      <c r="A104" s="65" t="s">
        <v>93</v>
      </c>
      <c r="B104" s="66">
        <v>19</v>
      </c>
      <c r="C104" s="66">
        <v>4</v>
      </c>
      <c r="D104" s="66">
        <v>6</v>
      </c>
      <c r="E104" s="67">
        <v>1200</v>
      </c>
      <c r="F104" s="68">
        <v>66</v>
      </c>
      <c r="G104" s="66">
        <v>32</v>
      </c>
      <c r="H104" s="66">
        <v>29</v>
      </c>
      <c r="I104" s="68">
        <v>9</v>
      </c>
    </row>
    <row r="105" spans="1:9" ht="12.75" customHeight="1" x14ac:dyDescent="0.2">
      <c r="A105" s="71" t="s">
        <v>95</v>
      </c>
      <c r="B105" s="66">
        <v>19</v>
      </c>
      <c r="C105" s="66">
        <v>8</v>
      </c>
      <c r="D105" s="66">
        <v>11</v>
      </c>
      <c r="E105" s="67">
        <v>2000</v>
      </c>
      <c r="F105" s="68">
        <v>120</v>
      </c>
      <c r="G105" s="66">
        <v>64</v>
      </c>
      <c r="H105" s="66">
        <v>51</v>
      </c>
      <c r="I105" s="68">
        <v>9</v>
      </c>
    </row>
    <row r="106" spans="1:9" ht="12.75" customHeight="1" x14ac:dyDescent="0.2">
      <c r="A106" s="71" t="s">
        <v>98</v>
      </c>
      <c r="B106" s="66">
        <v>19</v>
      </c>
      <c r="C106" s="66">
        <v>4</v>
      </c>
      <c r="D106" s="66">
        <v>12</v>
      </c>
      <c r="E106" s="67">
        <v>1000</v>
      </c>
      <c r="F106" s="68">
        <v>123</v>
      </c>
      <c r="G106" s="66">
        <v>57</v>
      </c>
      <c r="H106" s="66">
        <v>51</v>
      </c>
      <c r="I106" s="68">
        <v>9</v>
      </c>
    </row>
    <row r="107" spans="1:9" ht="12.75" customHeight="1" x14ac:dyDescent="0.2">
      <c r="A107" s="71" t="s">
        <v>99</v>
      </c>
      <c r="B107" s="66">
        <v>19</v>
      </c>
      <c r="C107" s="66">
        <v>2</v>
      </c>
      <c r="D107" s="66">
        <v>10</v>
      </c>
      <c r="E107" s="67">
        <v>600</v>
      </c>
      <c r="F107" s="68">
        <v>102</v>
      </c>
      <c r="G107" s="66">
        <v>37</v>
      </c>
      <c r="H107" s="66">
        <v>55</v>
      </c>
      <c r="I107" s="68">
        <v>4</v>
      </c>
    </row>
    <row r="108" spans="1:9" ht="12.75" customHeight="1" x14ac:dyDescent="0.2">
      <c r="A108" s="71" t="s">
        <v>101</v>
      </c>
      <c r="B108" s="66">
        <v>19</v>
      </c>
      <c r="C108" s="66">
        <v>7</v>
      </c>
      <c r="D108" s="66">
        <v>9</v>
      </c>
      <c r="E108" s="67">
        <v>2100</v>
      </c>
      <c r="F108" s="68">
        <v>123</v>
      </c>
      <c r="G108" s="66">
        <v>48</v>
      </c>
      <c r="H108" s="66">
        <v>51</v>
      </c>
      <c r="I108" s="68">
        <v>14</v>
      </c>
    </row>
    <row r="109" spans="1:9" ht="12.75" customHeight="1" x14ac:dyDescent="0.2">
      <c r="A109" s="71" t="s">
        <v>102</v>
      </c>
      <c r="B109" s="66">
        <v>19</v>
      </c>
      <c r="C109" s="66">
        <v>8</v>
      </c>
      <c r="D109" s="66">
        <v>12</v>
      </c>
      <c r="E109" s="67">
        <v>1800</v>
      </c>
      <c r="F109" s="68">
        <v>124</v>
      </c>
      <c r="G109" s="66">
        <v>47</v>
      </c>
      <c r="H109" s="66">
        <v>53</v>
      </c>
      <c r="I109" s="68">
        <v>9</v>
      </c>
    </row>
    <row r="110" spans="1:9" ht="12.75" customHeight="1" x14ac:dyDescent="0.2">
      <c r="A110" s="71" t="s">
        <v>106</v>
      </c>
      <c r="B110" s="66">
        <v>19</v>
      </c>
      <c r="C110" s="66">
        <v>7</v>
      </c>
      <c r="D110" s="66">
        <v>12</v>
      </c>
      <c r="E110" s="67">
        <v>2030</v>
      </c>
      <c r="F110" s="68">
        <v>110</v>
      </c>
      <c r="G110" s="66">
        <v>47</v>
      </c>
      <c r="H110" s="66">
        <v>53</v>
      </c>
      <c r="I110" s="68">
        <v>14</v>
      </c>
    </row>
    <row r="111" spans="1:9" ht="12.75" customHeight="1" x14ac:dyDescent="0.2">
      <c r="A111" s="71" t="s">
        <v>108</v>
      </c>
      <c r="B111" s="66">
        <v>19</v>
      </c>
      <c r="C111" s="66">
        <v>8</v>
      </c>
      <c r="D111" s="66">
        <v>8</v>
      </c>
      <c r="E111" s="67">
        <v>1920</v>
      </c>
      <c r="F111" s="68">
        <v>106</v>
      </c>
      <c r="G111" s="66">
        <v>67</v>
      </c>
      <c r="H111" s="66">
        <v>56</v>
      </c>
      <c r="I111" s="68">
        <v>14</v>
      </c>
    </row>
    <row r="112" spans="1:9" ht="12.75" customHeight="1" x14ac:dyDescent="0.2">
      <c r="A112" s="71" t="s">
        <v>110</v>
      </c>
      <c r="B112" s="66">
        <v>19</v>
      </c>
      <c r="C112" s="66">
        <v>8</v>
      </c>
      <c r="D112" s="66">
        <v>8</v>
      </c>
      <c r="E112" s="67">
        <v>1920</v>
      </c>
      <c r="F112" s="68">
        <v>98</v>
      </c>
      <c r="G112" s="66">
        <v>29</v>
      </c>
      <c r="H112" s="66">
        <v>58</v>
      </c>
      <c r="I112" s="68">
        <v>16</v>
      </c>
    </row>
    <row r="113" spans="1:9" s="76" customFormat="1" ht="12.75" customHeight="1" x14ac:dyDescent="0.2">
      <c r="A113" s="80" t="s">
        <v>113</v>
      </c>
      <c r="B113" s="81">
        <v>19</v>
      </c>
      <c r="C113" s="81">
        <v>9</v>
      </c>
      <c r="D113" s="81">
        <v>8</v>
      </c>
      <c r="E113" s="82">
        <v>1200</v>
      </c>
      <c r="F113" s="82">
        <v>109</v>
      </c>
      <c r="G113" s="81">
        <v>31</v>
      </c>
      <c r="H113" s="81">
        <v>68</v>
      </c>
      <c r="I113" s="82">
        <v>16</v>
      </c>
    </row>
    <row r="114" spans="1:9" s="76" customFormat="1" ht="12.75" customHeight="1" x14ac:dyDescent="0.2">
      <c r="A114" s="95" t="s">
        <v>125</v>
      </c>
      <c r="B114" s="92">
        <v>19</v>
      </c>
      <c r="C114" s="92">
        <v>1</v>
      </c>
      <c r="D114" s="92">
        <v>4</v>
      </c>
      <c r="E114" s="93">
        <v>100</v>
      </c>
      <c r="F114" s="94">
        <v>70</v>
      </c>
      <c r="G114" s="92">
        <v>6</v>
      </c>
      <c r="H114" s="92">
        <v>38</v>
      </c>
      <c r="I114" s="94">
        <v>14</v>
      </c>
    </row>
    <row r="115" spans="1:9" s="76" customFormat="1" ht="12.75" customHeight="1" x14ac:dyDescent="0.2">
      <c r="A115" s="95" t="s">
        <v>124</v>
      </c>
      <c r="B115" s="92">
        <v>19</v>
      </c>
      <c r="C115" s="92">
        <v>3</v>
      </c>
      <c r="D115" s="92">
        <v>4</v>
      </c>
      <c r="E115" s="93">
        <v>350</v>
      </c>
      <c r="F115" s="94">
        <v>68</v>
      </c>
      <c r="G115" s="92">
        <v>15</v>
      </c>
      <c r="H115" s="92">
        <v>32</v>
      </c>
      <c r="I115" s="94">
        <v>14</v>
      </c>
    </row>
    <row r="116" spans="1:9" s="102" customFormat="1" ht="12.75" customHeight="1" x14ac:dyDescent="0.2">
      <c r="A116" s="112" t="s">
        <v>131</v>
      </c>
      <c r="B116" s="104">
        <v>19</v>
      </c>
      <c r="C116" s="104">
        <v>4</v>
      </c>
      <c r="D116" s="104">
        <v>9</v>
      </c>
      <c r="E116" s="105">
        <v>500</v>
      </c>
      <c r="F116" s="106">
        <v>118</v>
      </c>
      <c r="G116" s="104">
        <v>36</v>
      </c>
      <c r="H116" s="104">
        <v>60</v>
      </c>
      <c r="I116" s="106">
        <v>16</v>
      </c>
    </row>
    <row r="117" spans="1:9" ht="8.1" customHeight="1" x14ac:dyDescent="0.2">
      <c r="A117" s="103"/>
      <c r="B117" s="61"/>
      <c r="C117" s="61"/>
      <c r="D117" s="61"/>
      <c r="E117" s="61"/>
      <c r="F117" s="62"/>
      <c r="G117" s="62"/>
      <c r="H117" s="62"/>
      <c r="I117" s="62"/>
    </row>
    <row r="118" spans="1:9" ht="12.75" customHeight="1" x14ac:dyDescent="0.2">
      <c r="A118" s="65"/>
      <c r="B118" s="64" t="s">
        <v>81</v>
      </c>
      <c r="C118" s="64"/>
      <c r="D118" s="64"/>
      <c r="E118" s="64"/>
      <c r="F118" s="64"/>
      <c r="G118" s="64"/>
      <c r="H118" s="64"/>
      <c r="I118" s="64"/>
    </row>
    <row r="119" spans="1:9" ht="8.1" customHeight="1" x14ac:dyDescent="0.2">
      <c r="A119" s="63"/>
      <c r="B119" s="61"/>
      <c r="C119" s="61"/>
      <c r="D119" s="61"/>
      <c r="E119" s="61"/>
      <c r="F119" s="62"/>
      <c r="G119" s="62"/>
      <c r="H119" s="62"/>
      <c r="I119" s="62"/>
    </row>
    <row r="120" spans="1:9" ht="12.75" hidden="1" customHeight="1" x14ac:dyDescent="0.2">
      <c r="A120" s="65" t="s">
        <v>24</v>
      </c>
      <c r="B120" s="66">
        <v>22</v>
      </c>
      <c r="C120" s="66">
        <v>22</v>
      </c>
      <c r="D120" s="66">
        <v>0</v>
      </c>
      <c r="E120" s="67">
        <v>2750</v>
      </c>
      <c r="F120" s="68">
        <f>71/1.95583</f>
        <v>36.301723564931514</v>
      </c>
      <c r="G120" s="66">
        <v>21</v>
      </c>
      <c r="H120" s="66">
        <v>5.105088241450253</v>
      </c>
      <c r="I120" s="68">
        <v>9.699667658755482</v>
      </c>
    </row>
    <row r="121" spans="1:9" ht="12.75" hidden="1" customHeight="1" x14ac:dyDescent="0.2">
      <c r="A121" s="65" t="s">
        <v>25</v>
      </c>
      <c r="B121" s="66">
        <v>30</v>
      </c>
      <c r="C121" s="66">
        <v>14</v>
      </c>
      <c r="D121" s="66">
        <v>1</v>
      </c>
      <c r="E121" s="67">
        <v>2800</v>
      </c>
      <c r="F121" s="68">
        <f>65/1.95583</f>
        <v>33.233972277754205</v>
      </c>
      <c r="G121" s="66">
        <v>19</v>
      </c>
      <c r="H121" s="66">
        <v>4.5945794173052281</v>
      </c>
      <c r="I121" s="68">
        <v>9.1891588346104562</v>
      </c>
    </row>
    <row r="122" spans="1:9" ht="12.75" hidden="1" customHeight="1" x14ac:dyDescent="0.2">
      <c r="A122" s="65" t="s">
        <v>44</v>
      </c>
      <c r="B122" s="66">
        <v>30</v>
      </c>
      <c r="C122" s="66">
        <v>18</v>
      </c>
      <c r="D122" s="66">
        <v>4</v>
      </c>
      <c r="E122" s="67">
        <v>3600</v>
      </c>
      <c r="F122" s="68">
        <f>92/1.95583</f>
        <v>47.038853070052099</v>
      </c>
      <c r="G122" s="66">
        <v>33</v>
      </c>
      <c r="H122" s="66">
        <v>5.105088241450253</v>
      </c>
      <c r="I122" s="68">
        <v>9.1891588346104562</v>
      </c>
    </row>
    <row r="123" spans="1:9" ht="12.75" hidden="1" customHeight="1" x14ac:dyDescent="0.2">
      <c r="A123" s="65" t="s">
        <v>72</v>
      </c>
      <c r="B123" s="66">
        <v>30</v>
      </c>
      <c r="C123" s="66">
        <v>17</v>
      </c>
      <c r="D123" s="66">
        <v>1</v>
      </c>
      <c r="E123" s="67">
        <v>3400</v>
      </c>
      <c r="F123" s="68">
        <f>73/1.95583</f>
        <v>37.32430732732395</v>
      </c>
      <c r="G123" s="66">
        <v>25</v>
      </c>
      <c r="H123" s="66">
        <v>3.5735617690151771</v>
      </c>
      <c r="I123" s="68">
        <v>9.1891588346104562</v>
      </c>
    </row>
    <row r="124" spans="1:9" ht="12.75" hidden="1" customHeight="1" x14ac:dyDescent="0.2">
      <c r="A124" s="65" t="s">
        <v>73</v>
      </c>
      <c r="B124" s="66">
        <v>30</v>
      </c>
      <c r="C124" s="66">
        <v>17</v>
      </c>
      <c r="D124" s="66">
        <v>3</v>
      </c>
      <c r="E124" s="67">
        <v>1875</v>
      </c>
      <c r="F124" s="68">
        <f>86/1.95583</f>
        <v>43.97110178287479</v>
      </c>
      <c r="G124" s="66">
        <f>54/1.95583</f>
        <v>27.609761584595798</v>
      </c>
      <c r="H124" s="66">
        <v>7</v>
      </c>
      <c r="I124" s="68">
        <v>9</v>
      </c>
    </row>
    <row r="125" spans="1:9" ht="12.75" hidden="1" customHeight="1" x14ac:dyDescent="0.2">
      <c r="A125" s="65" t="s">
        <v>74</v>
      </c>
      <c r="B125" s="66">
        <v>30</v>
      </c>
      <c r="C125" s="66">
        <v>13</v>
      </c>
      <c r="D125" s="66">
        <v>3</v>
      </c>
      <c r="E125" s="67">
        <v>1625</v>
      </c>
      <c r="F125" s="68">
        <v>46</v>
      </c>
      <c r="G125" s="66">
        <v>33</v>
      </c>
      <c r="H125" s="66">
        <v>4</v>
      </c>
      <c r="I125" s="68">
        <v>9</v>
      </c>
    </row>
    <row r="126" spans="1:9" ht="12.75" hidden="1" customHeight="1" x14ac:dyDescent="0.2">
      <c r="A126" s="65" t="s">
        <v>75</v>
      </c>
      <c r="B126" s="66">
        <v>30</v>
      </c>
      <c r="C126" s="66">
        <v>12</v>
      </c>
      <c r="D126" s="66">
        <v>2</v>
      </c>
      <c r="E126" s="67">
        <v>1800</v>
      </c>
      <c r="F126" s="68">
        <v>40</v>
      </c>
      <c r="G126" s="66">
        <v>27</v>
      </c>
      <c r="H126" s="66">
        <v>2</v>
      </c>
      <c r="I126" s="68">
        <v>11</v>
      </c>
    </row>
    <row r="127" spans="1:9" ht="12.75" hidden="1" customHeight="1" x14ac:dyDescent="0.2">
      <c r="A127" s="65" t="s">
        <v>76</v>
      </c>
      <c r="B127" s="66">
        <v>28</v>
      </c>
      <c r="C127" s="66">
        <v>10</v>
      </c>
      <c r="D127" s="66">
        <v>4</v>
      </c>
      <c r="E127" s="67">
        <v>3000</v>
      </c>
      <c r="F127" s="68">
        <v>41</v>
      </c>
      <c r="G127" s="66">
        <v>24</v>
      </c>
      <c r="H127" s="66">
        <v>5</v>
      </c>
      <c r="I127" s="68">
        <v>9</v>
      </c>
    </row>
    <row r="128" spans="1:9" ht="11.25" x14ac:dyDescent="0.2">
      <c r="A128" s="65" t="s">
        <v>77</v>
      </c>
      <c r="B128" s="66">
        <v>40</v>
      </c>
      <c r="C128" s="66">
        <v>12</v>
      </c>
      <c r="D128" s="66">
        <v>2</v>
      </c>
      <c r="E128" s="67">
        <v>4970</v>
      </c>
      <c r="F128" s="68">
        <v>41</v>
      </c>
      <c r="G128" s="66">
        <v>26</v>
      </c>
      <c r="H128" s="66">
        <v>4</v>
      </c>
      <c r="I128" s="68">
        <v>10</v>
      </c>
    </row>
    <row r="129" spans="1:9" ht="12.75" hidden="1" customHeight="1" x14ac:dyDescent="0.2">
      <c r="A129" s="65" t="s">
        <v>84</v>
      </c>
      <c r="B129" s="66">
        <v>40</v>
      </c>
      <c r="C129" s="66">
        <v>14</v>
      </c>
      <c r="D129" s="66">
        <v>3</v>
      </c>
      <c r="E129" s="67">
        <v>6000</v>
      </c>
      <c r="F129" s="68">
        <v>41</v>
      </c>
      <c r="G129" s="66">
        <v>25</v>
      </c>
      <c r="H129" s="66">
        <v>6</v>
      </c>
      <c r="I129" s="68">
        <v>10</v>
      </c>
    </row>
    <row r="130" spans="1:9" ht="12.75" hidden="1" customHeight="1" x14ac:dyDescent="0.2">
      <c r="A130" s="65" t="s">
        <v>86</v>
      </c>
      <c r="B130" s="66">
        <v>40</v>
      </c>
      <c r="C130" s="66">
        <v>14</v>
      </c>
      <c r="D130" s="66">
        <v>3</v>
      </c>
      <c r="E130" s="67">
        <v>6830</v>
      </c>
      <c r="F130" s="68">
        <v>36</v>
      </c>
      <c r="G130" s="66">
        <v>27</v>
      </c>
      <c r="H130" s="66">
        <v>0</v>
      </c>
      <c r="I130" s="68">
        <v>9</v>
      </c>
    </row>
    <row r="131" spans="1:9" ht="12.75" hidden="1" customHeight="1" x14ac:dyDescent="0.2">
      <c r="A131" s="65" t="s">
        <v>89</v>
      </c>
      <c r="B131" s="66">
        <v>35</v>
      </c>
      <c r="C131" s="66">
        <v>14</v>
      </c>
      <c r="D131" s="66">
        <v>3</v>
      </c>
      <c r="E131" s="67">
        <v>4800</v>
      </c>
      <c r="F131" s="68">
        <v>38</v>
      </c>
      <c r="G131" s="66">
        <v>28</v>
      </c>
      <c r="H131" s="66">
        <v>1</v>
      </c>
      <c r="I131" s="68">
        <v>9</v>
      </c>
    </row>
    <row r="132" spans="1:9" ht="12.75" hidden="1" customHeight="1" x14ac:dyDescent="0.2">
      <c r="A132" s="65" t="s">
        <v>91</v>
      </c>
      <c r="B132" s="66">
        <v>25</v>
      </c>
      <c r="C132" s="66">
        <v>13</v>
      </c>
      <c r="D132" s="66">
        <v>3</v>
      </c>
      <c r="E132" s="67">
        <v>5060</v>
      </c>
      <c r="F132" s="68">
        <v>41</v>
      </c>
      <c r="G132" s="66">
        <v>29</v>
      </c>
      <c r="H132" s="66">
        <v>3</v>
      </c>
      <c r="I132" s="68">
        <v>9</v>
      </c>
    </row>
    <row r="133" spans="1:9" ht="12.75" customHeight="1" x14ac:dyDescent="0.2">
      <c r="A133" s="65" t="s">
        <v>93</v>
      </c>
      <c r="B133" s="66">
        <v>25</v>
      </c>
      <c r="C133" s="66">
        <v>16</v>
      </c>
      <c r="D133" s="66">
        <v>3</v>
      </c>
      <c r="E133" s="67">
        <v>5810</v>
      </c>
      <c r="F133" s="68">
        <v>52</v>
      </c>
      <c r="G133" s="66">
        <v>37</v>
      </c>
      <c r="H133" s="66">
        <v>6</v>
      </c>
      <c r="I133" s="68">
        <v>9</v>
      </c>
    </row>
    <row r="134" spans="1:9" ht="12.75" customHeight="1" x14ac:dyDescent="0.2">
      <c r="A134" s="71" t="s">
        <v>95</v>
      </c>
      <c r="B134" s="66">
        <v>25</v>
      </c>
      <c r="C134" s="66">
        <v>12</v>
      </c>
      <c r="D134" s="66">
        <v>4</v>
      </c>
      <c r="E134" s="67">
        <v>5000</v>
      </c>
      <c r="F134" s="68">
        <v>54</v>
      </c>
      <c r="G134" s="66">
        <v>43</v>
      </c>
      <c r="H134" s="66">
        <v>2</v>
      </c>
      <c r="I134" s="68">
        <v>8</v>
      </c>
    </row>
    <row r="135" spans="1:9" ht="12.75" customHeight="1" x14ac:dyDescent="0.2">
      <c r="A135" s="71" t="s">
        <v>98</v>
      </c>
      <c r="B135" s="66">
        <v>20</v>
      </c>
      <c r="C135" s="66">
        <v>11</v>
      </c>
      <c r="D135" s="66">
        <v>3</v>
      </c>
      <c r="E135" s="67">
        <v>4000</v>
      </c>
      <c r="F135" s="68">
        <v>37</v>
      </c>
      <c r="G135" s="66">
        <v>24</v>
      </c>
      <c r="H135" s="66">
        <v>5</v>
      </c>
      <c r="I135" s="68">
        <v>9</v>
      </c>
    </row>
    <row r="136" spans="1:9" ht="12.75" customHeight="1" x14ac:dyDescent="0.2">
      <c r="A136" s="71" t="s">
        <v>99</v>
      </c>
      <c r="B136" s="66">
        <v>25</v>
      </c>
      <c r="C136" s="66">
        <v>11</v>
      </c>
      <c r="D136" s="66">
        <v>2</v>
      </c>
      <c r="E136" s="67">
        <v>4340</v>
      </c>
      <c r="F136" s="68">
        <v>50</v>
      </c>
      <c r="G136" s="66">
        <v>38</v>
      </c>
      <c r="H136" s="66">
        <v>3</v>
      </c>
      <c r="I136" s="68">
        <v>9</v>
      </c>
    </row>
    <row r="137" spans="1:9" ht="12.75" customHeight="1" x14ac:dyDescent="0.2">
      <c r="A137" s="71" t="s">
        <v>101</v>
      </c>
      <c r="B137" s="66">
        <v>20</v>
      </c>
      <c r="C137" s="66">
        <v>12</v>
      </c>
      <c r="D137" s="92">
        <v>0</v>
      </c>
      <c r="E137" s="67">
        <v>4650</v>
      </c>
      <c r="F137" s="68">
        <v>38</v>
      </c>
      <c r="G137" s="66">
        <v>25</v>
      </c>
      <c r="H137" s="66">
        <v>5</v>
      </c>
      <c r="I137" s="68">
        <v>9</v>
      </c>
    </row>
    <row r="138" spans="1:9" ht="12.75" customHeight="1" x14ac:dyDescent="0.2">
      <c r="A138" s="71" t="s">
        <v>102</v>
      </c>
      <c r="B138" s="66">
        <v>25</v>
      </c>
      <c r="C138" s="66">
        <v>11</v>
      </c>
      <c r="D138" s="66">
        <v>0</v>
      </c>
      <c r="E138" s="67">
        <v>4500</v>
      </c>
      <c r="F138" s="68">
        <v>36</v>
      </c>
      <c r="G138" s="66">
        <v>23</v>
      </c>
      <c r="H138" s="66">
        <v>5</v>
      </c>
      <c r="I138" s="68">
        <v>9</v>
      </c>
    </row>
    <row r="139" spans="1:9" ht="12.75" customHeight="1" x14ac:dyDescent="0.2">
      <c r="A139" s="71" t="s">
        <v>106</v>
      </c>
      <c r="B139" s="66">
        <v>25</v>
      </c>
      <c r="C139" s="66">
        <v>11</v>
      </c>
      <c r="D139" s="66">
        <v>0</v>
      </c>
      <c r="E139" s="67">
        <v>2380</v>
      </c>
      <c r="F139" s="68">
        <v>41</v>
      </c>
      <c r="G139" s="66">
        <v>21</v>
      </c>
      <c r="H139" s="66">
        <v>7</v>
      </c>
      <c r="I139" s="68">
        <v>8</v>
      </c>
    </row>
    <row r="140" spans="1:9" ht="12.75" customHeight="1" x14ac:dyDescent="0.2">
      <c r="A140" s="71" t="s">
        <v>108</v>
      </c>
      <c r="B140" s="66">
        <v>25</v>
      </c>
      <c r="C140" s="66">
        <v>9</v>
      </c>
      <c r="D140" s="66">
        <v>0</v>
      </c>
      <c r="E140" s="67">
        <v>3200</v>
      </c>
      <c r="F140" s="68">
        <v>35</v>
      </c>
      <c r="G140" s="66">
        <v>25</v>
      </c>
      <c r="H140" s="66">
        <v>1</v>
      </c>
      <c r="I140" s="68">
        <v>8</v>
      </c>
    </row>
    <row r="141" spans="1:9" ht="12.75" customHeight="1" x14ac:dyDescent="0.2">
      <c r="A141" s="71" t="s">
        <v>110</v>
      </c>
      <c r="B141" s="66">
        <v>25</v>
      </c>
      <c r="C141" s="66">
        <v>13</v>
      </c>
      <c r="D141" s="66">
        <v>0</v>
      </c>
      <c r="E141" s="67">
        <v>3600</v>
      </c>
      <c r="F141" s="68">
        <v>46</v>
      </c>
      <c r="G141" s="66">
        <v>31</v>
      </c>
      <c r="H141" s="66">
        <v>1</v>
      </c>
      <c r="I141" s="68">
        <v>9</v>
      </c>
    </row>
    <row r="142" spans="1:9" ht="12.75" customHeight="1" x14ac:dyDescent="0.2">
      <c r="A142" s="71" t="s">
        <v>113</v>
      </c>
      <c r="B142" s="77">
        <v>25</v>
      </c>
      <c r="C142" s="77">
        <v>9</v>
      </c>
      <c r="D142" s="77">
        <v>0</v>
      </c>
      <c r="E142" s="78">
        <v>900</v>
      </c>
      <c r="F142" s="79">
        <v>20</v>
      </c>
      <c r="G142" s="77">
        <v>10</v>
      </c>
      <c r="H142" s="77">
        <v>0</v>
      </c>
      <c r="I142" s="79">
        <v>9</v>
      </c>
    </row>
    <row r="143" spans="1:9" s="76" customFormat="1" ht="12.75" customHeight="1" x14ac:dyDescent="0.2">
      <c r="A143" s="90" t="s">
        <v>125</v>
      </c>
      <c r="B143" s="77">
        <v>25</v>
      </c>
      <c r="C143" s="77">
        <v>8</v>
      </c>
      <c r="D143" s="89">
        <v>0</v>
      </c>
      <c r="E143" s="78">
        <v>650</v>
      </c>
      <c r="F143" s="79">
        <v>17</v>
      </c>
      <c r="G143" s="77">
        <v>4</v>
      </c>
      <c r="H143" s="77">
        <v>4</v>
      </c>
      <c r="I143" s="79">
        <v>9</v>
      </c>
    </row>
    <row r="144" spans="1:9" s="76" customFormat="1" ht="12.75" customHeight="1" x14ac:dyDescent="0.2">
      <c r="A144" s="88" t="s">
        <v>124</v>
      </c>
      <c r="B144" s="85">
        <v>25</v>
      </c>
      <c r="C144" s="85">
        <v>10</v>
      </c>
      <c r="D144" s="89">
        <v>0</v>
      </c>
      <c r="E144" s="86">
        <v>1800</v>
      </c>
      <c r="F144" s="87">
        <v>35</v>
      </c>
      <c r="G144" s="85">
        <v>20</v>
      </c>
      <c r="H144" s="85">
        <v>6</v>
      </c>
      <c r="I144" s="87">
        <v>9</v>
      </c>
    </row>
    <row r="145" spans="1:9" s="108" customFormat="1" ht="12.75" customHeight="1" x14ac:dyDescent="0.2">
      <c r="A145" s="113" t="s">
        <v>131</v>
      </c>
      <c r="B145" s="109">
        <v>25</v>
      </c>
      <c r="C145" s="109">
        <v>10</v>
      </c>
      <c r="D145" s="109">
        <v>0</v>
      </c>
      <c r="E145" s="110">
        <v>2500</v>
      </c>
      <c r="F145" s="111">
        <v>39</v>
      </c>
      <c r="G145" s="109">
        <v>27</v>
      </c>
      <c r="H145" s="109">
        <v>3</v>
      </c>
      <c r="I145" s="111">
        <v>9</v>
      </c>
    </row>
    <row r="146" spans="1:9" ht="9.75" customHeight="1" x14ac:dyDescent="0.2">
      <c r="A146" s="18" t="s">
        <v>105</v>
      </c>
      <c r="H146" s="66"/>
    </row>
    <row r="147" spans="1:9" ht="20.25" customHeight="1" x14ac:dyDescent="0.2">
      <c r="A147" s="114" t="s">
        <v>132</v>
      </c>
      <c r="B147" s="115"/>
      <c r="C147" s="115"/>
      <c r="D147" s="115"/>
      <c r="E147" s="115"/>
      <c r="F147" s="115"/>
      <c r="G147" s="115"/>
      <c r="H147" s="115"/>
      <c r="I147" s="115"/>
    </row>
    <row r="151" spans="1:9" ht="12.75" customHeight="1" x14ac:dyDescent="0.2">
      <c r="H151" s="83"/>
    </row>
  </sheetData>
  <mergeCells count="7">
    <mergeCell ref="A147:I147"/>
    <mergeCell ref="I5:I6"/>
    <mergeCell ref="F7:I7"/>
    <mergeCell ref="A5:A7"/>
    <mergeCell ref="B5:B6"/>
    <mergeCell ref="E5:E6"/>
    <mergeCell ref="F5:F6"/>
  </mergeCells>
  <phoneticPr fontId="0" type="noConversion"/>
  <pageMargins left="0.8" right="0.35433070866141736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54"/>
  <sheetViews>
    <sheetView topLeftCell="A10" workbookViewId="0">
      <selection activeCell="N51" sqref="N51"/>
    </sheetView>
  </sheetViews>
  <sheetFormatPr baseColWidth="10" defaultColWidth="9.83203125" defaultRowHeight="12.75" customHeight="1" x14ac:dyDescent="0.2"/>
  <cols>
    <col min="1" max="1" width="12.83203125" style="18" customWidth="1"/>
    <col min="2" max="9" width="12.5" style="18" customWidth="1"/>
    <col min="10" max="16384" width="9.83203125" style="18"/>
  </cols>
  <sheetData>
    <row r="1" spans="1:14" ht="12.75" customHeight="1" x14ac:dyDescent="0.2">
      <c r="A1" s="1" t="s">
        <v>47</v>
      </c>
      <c r="B1" s="17"/>
      <c r="C1" s="17"/>
      <c r="D1" s="17"/>
      <c r="E1" s="17"/>
      <c r="F1" s="17"/>
      <c r="G1" s="17"/>
      <c r="H1" s="17"/>
      <c r="I1" s="17"/>
    </row>
    <row r="2" spans="1:14" ht="12.75" customHeight="1" x14ac:dyDescent="0.2">
      <c r="B2" s="17"/>
      <c r="C2" s="17"/>
      <c r="D2" s="17"/>
      <c r="E2" s="17"/>
      <c r="F2" s="17"/>
      <c r="G2" s="17"/>
      <c r="H2" s="17"/>
      <c r="I2" s="17"/>
    </row>
    <row r="3" spans="1:14" ht="12.75" customHeight="1" x14ac:dyDescent="0.2">
      <c r="A3" s="19" t="s">
        <v>63</v>
      </c>
      <c r="B3" s="17"/>
      <c r="C3" s="17"/>
      <c r="D3" s="17"/>
      <c r="E3" s="17"/>
      <c r="F3" s="17"/>
      <c r="G3" s="17"/>
      <c r="H3" s="17"/>
      <c r="I3" s="17"/>
    </row>
    <row r="4" spans="1:14" ht="12.75" customHeight="1" x14ac:dyDescent="0.2">
      <c r="A4" s="19" t="s">
        <v>3</v>
      </c>
      <c r="B4" s="20"/>
      <c r="C4" s="20"/>
      <c r="D4" s="20"/>
      <c r="E4" s="20"/>
      <c r="F4" s="20"/>
      <c r="G4" s="20"/>
      <c r="H4" s="20"/>
      <c r="I4" s="20"/>
    </row>
    <row r="6" spans="1:14" ht="12.75" customHeight="1" x14ac:dyDescent="0.2">
      <c r="A6" s="21"/>
      <c r="B6" s="21"/>
      <c r="C6" s="21"/>
      <c r="D6" s="21"/>
      <c r="E6" s="21"/>
      <c r="F6" s="21"/>
      <c r="G6" s="21"/>
      <c r="H6" s="21"/>
      <c r="I6" s="22"/>
    </row>
    <row r="7" spans="1:14" ht="12.75" customHeight="1" x14ac:dyDescent="0.2">
      <c r="A7" s="23"/>
      <c r="B7" s="23"/>
      <c r="C7" s="24" t="s">
        <v>4</v>
      </c>
      <c r="D7" s="25"/>
      <c r="E7" s="26" t="s">
        <v>5</v>
      </c>
      <c r="F7" s="25"/>
      <c r="G7" s="24" t="s">
        <v>6</v>
      </c>
      <c r="H7" s="25"/>
      <c r="I7" s="27" t="s">
        <v>7</v>
      </c>
    </row>
    <row r="8" spans="1:14" ht="12.75" customHeight="1" x14ac:dyDescent="0.2">
      <c r="A8" s="28"/>
      <c r="B8" s="28"/>
      <c r="C8" s="23"/>
      <c r="D8" s="23"/>
      <c r="E8" s="29" t="s">
        <v>8</v>
      </c>
      <c r="F8" s="30"/>
      <c r="G8" s="25"/>
      <c r="H8" s="25"/>
      <c r="I8" s="31" t="s">
        <v>9</v>
      </c>
    </row>
    <row r="9" spans="1:14" ht="12.75" customHeight="1" x14ac:dyDescent="0.2">
      <c r="A9" s="30" t="s">
        <v>10</v>
      </c>
      <c r="B9" s="30" t="s">
        <v>11</v>
      </c>
      <c r="C9" s="30" t="s">
        <v>12</v>
      </c>
      <c r="D9" s="30" t="s">
        <v>13</v>
      </c>
      <c r="E9" s="30" t="s">
        <v>4</v>
      </c>
      <c r="F9" s="30" t="s">
        <v>14</v>
      </c>
      <c r="G9" s="30" t="s">
        <v>15</v>
      </c>
      <c r="H9" s="30" t="s">
        <v>16</v>
      </c>
      <c r="I9" s="31" t="s">
        <v>17</v>
      </c>
    </row>
    <row r="10" spans="1:14" ht="12.75" customHeight="1" x14ac:dyDescent="0.2">
      <c r="A10" s="33"/>
      <c r="B10" s="33"/>
      <c r="C10" s="33"/>
      <c r="D10" s="33"/>
      <c r="E10" s="29" t="s">
        <v>12</v>
      </c>
      <c r="F10" s="30"/>
      <c r="G10" s="30" t="s">
        <v>18</v>
      </c>
      <c r="H10" s="29" t="s">
        <v>6</v>
      </c>
      <c r="I10" s="34" t="s">
        <v>19</v>
      </c>
    </row>
    <row r="11" spans="1:14" ht="12.75" customHeight="1" x14ac:dyDescent="0.2">
      <c r="A11" s="28"/>
      <c r="B11" s="24" t="s">
        <v>20</v>
      </c>
      <c r="C11" s="24"/>
      <c r="D11" s="24"/>
      <c r="E11" s="25"/>
      <c r="F11" s="35" t="s">
        <v>45</v>
      </c>
      <c r="G11" s="24"/>
      <c r="H11" s="24"/>
      <c r="I11" s="36"/>
      <c r="J11" s="32"/>
      <c r="K11" s="32"/>
    </row>
    <row r="12" spans="1:14" ht="12.7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2"/>
      <c r="K12" s="32"/>
    </row>
    <row r="13" spans="1:14" ht="12.75" customHeight="1" x14ac:dyDescent="0.2">
      <c r="A13" s="39" t="s">
        <v>26</v>
      </c>
      <c r="B13" s="20"/>
      <c r="C13" s="20"/>
      <c r="D13" s="20"/>
      <c r="E13" s="20"/>
      <c r="F13" s="20"/>
      <c r="G13" s="20"/>
      <c r="H13" s="20"/>
      <c r="I13" s="20"/>
      <c r="J13" s="32"/>
      <c r="K13" s="32"/>
    </row>
    <row r="14" spans="1:14" ht="12.75" customHeight="1" x14ac:dyDescent="0.2">
      <c r="J14" s="32"/>
      <c r="K14" s="32"/>
      <c r="N14" s="18">
        <f>79000+18000</f>
        <v>97000</v>
      </c>
    </row>
    <row r="15" spans="1:14" ht="12.75" customHeight="1" x14ac:dyDescent="0.2">
      <c r="A15" s="42" t="s">
        <v>39</v>
      </c>
      <c r="B15" s="43">
        <v>17</v>
      </c>
      <c r="C15" s="43">
        <v>16</v>
      </c>
      <c r="D15" s="43">
        <v>57</v>
      </c>
      <c r="E15" s="43">
        <v>23000</v>
      </c>
      <c r="F15" s="44">
        <v>1036.388643184735</v>
      </c>
      <c r="G15" s="44">
        <v>247.46527049896974</v>
      </c>
      <c r="H15" s="44">
        <v>33.74526415895042</v>
      </c>
      <c r="I15" s="44">
        <f>(F15-G15-H15)/1.95583</f>
        <v>386.11643574687724</v>
      </c>
      <c r="J15" s="32"/>
      <c r="K15" s="32"/>
      <c r="N15" s="18" t="s">
        <v>112</v>
      </c>
    </row>
    <row r="16" spans="1:14" ht="12.75" customHeight="1" x14ac:dyDescent="0.2">
      <c r="A16" s="42" t="s">
        <v>40</v>
      </c>
      <c r="B16" s="43">
        <v>17</v>
      </c>
      <c r="C16" s="43">
        <v>28</v>
      </c>
      <c r="D16" s="43">
        <v>26</v>
      </c>
      <c r="E16" s="43">
        <v>30000</v>
      </c>
      <c r="F16" s="44">
        <v>1148.8728570479029</v>
      </c>
      <c r="G16" s="44">
        <v>281.21053465792016</v>
      </c>
      <c r="H16" s="44">
        <v>34.256556040146641</v>
      </c>
      <c r="I16" s="44">
        <f>(F16-G16-H16)/1.95583</f>
        <v>426.11360207678388</v>
      </c>
      <c r="J16" s="32"/>
      <c r="K16" s="32"/>
    </row>
    <row r="17" spans="1:16" ht="12.75" customHeight="1" x14ac:dyDescent="0.2">
      <c r="A17" s="29" t="s">
        <v>41</v>
      </c>
      <c r="B17" s="43">
        <v>17</v>
      </c>
      <c r="C17" s="43">
        <v>29</v>
      </c>
      <c r="D17" s="43">
        <v>46</v>
      </c>
      <c r="E17" s="43">
        <v>25000</v>
      </c>
      <c r="F17" s="44">
        <v>1035.3660594223425</v>
      </c>
      <c r="G17" s="44">
        <v>168.7263207947521</v>
      </c>
      <c r="H17" s="44">
        <v>36.813015446127729</v>
      </c>
      <c r="I17" s="44">
        <f>(F17-G17-H17)/1.95583</f>
        <v>424.28366636234369</v>
      </c>
      <c r="J17" s="32"/>
      <c r="K17" s="32"/>
    </row>
    <row r="18" spans="1:16" ht="12.75" customHeight="1" x14ac:dyDescent="0.2">
      <c r="A18" s="29" t="s">
        <v>42</v>
      </c>
      <c r="B18" s="43">
        <v>17</v>
      </c>
      <c r="C18" s="43">
        <v>32</v>
      </c>
      <c r="D18" s="43">
        <v>45</v>
      </c>
      <c r="E18" s="43">
        <v>30000</v>
      </c>
      <c r="F18" s="44">
        <v>1147.3389814043144</v>
      </c>
      <c r="G18" s="44">
        <v>238.77330851863402</v>
      </c>
      <c r="H18" s="44">
        <v>44.482393664071012</v>
      </c>
      <c r="I18" s="44">
        <f>(F18-G18-H18)/1.95583</f>
        <v>441.798765343414</v>
      </c>
      <c r="J18" s="32"/>
      <c r="K18" s="32"/>
    </row>
    <row r="19" spans="1:16" ht="12.75" customHeight="1" x14ac:dyDescent="0.2">
      <c r="A19" s="29" t="s">
        <v>43</v>
      </c>
      <c r="B19" s="43">
        <v>17</v>
      </c>
      <c r="C19" s="43">
        <v>33</v>
      </c>
      <c r="D19" s="43">
        <v>41</v>
      </c>
      <c r="E19" s="43">
        <v>27000</v>
      </c>
      <c r="F19" s="44">
        <v>1230.6795580392979</v>
      </c>
      <c r="G19" s="44">
        <v>302.17350178696512</v>
      </c>
      <c r="H19" s="44">
        <v>24.030718416222268</v>
      </c>
      <c r="I19" s="44">
        <v>864.08327922160925</v>
      </c>
      <c r="J19" s="32"/>
      <c r="K19" s="32"/>
    </row>
    <row r="20" spans="1:16" ht="12.75" customHeight="1" x14ac:dyDescent="0.2">
      <c r="A20" s="29" t="s">
        <v>34</v>
      </c>
      <c r="B20" s="43">
        <v>17</v>
      </c>
      <c r="C20" s="43">
        <v>11</v>
      </c>
      <c r="D20" s="43">
        <v>43</v>
      </c>
      <c r="E20" s="43">
        <v>10000</v>
      </c>
      <c r="F20" s="44">
        <v>1218.4085528905887</v>
      </c>
      <c r="G20" s="44">
        <v>285.30086970748994</v>
      </c>
      <c r="H20" s="44">
        <v>58.287274456368905</v>
      </c>
      <c r="I20" s="44">
        <v>884.53495446945794</v>
      </c>
      <c r="J20" s="32"/>
      <c r="K20" s="32"/>
    </row>
    <row r="21" spans="1:16" ht="12.75" customHeight="1" x14ac:dyDescent="0.2">
      <c r="A21" s="29" t="s">
        <v>35</v>
      </c>
      <c r="B21" s="43">
        <v>17</v>
      </c>
      <c r="C21" s="43">
        <v>6</v>
      </c>
      <c r="D21" s="43">
        <v>60</v>
      </c>
      <c r="E21" s="43">
        <v>7950</v>
      </c>
      <c r="F21" s="44">
        <v>1147.8502732855104</v>
      </c>
      <c r="G21" s="44">
        <v>223.9458439639437</v>
      </c>
      <c r="H21" s="44">
        <v>34.256556040146641</v>
      </c>
      <c r="I21" s="44">
        <f>(F21-G21-H21)/1.95583</f>
        <v>454.86973473227226</v>
      </c>
      <c r="J21" s="32"/>
      <c r="K21" s="32"/>
    </row>
    <row r="22" spans="1:16" ht="12.75" customHeight="1" x14ac:dyDescent="0.2">
      <c r="A22" s="29" t="s">
        <v>36</v>
      </c>
      <c r="B22" s="43">
        <v>17</v>
      </c>
      <c r="C22" s="43">
        <v>16</v>
      </c>
      <c r="D22" s="43">
        <v>36</v>
      </c>
      <c r="E22" s="43">
        <v>12480</v>
      </c>
      <c r="F22" s="44">
        <v>1493.4835849741542</v>
      </c>
      <c r="G22" s="44">
        <v>473.45628198769833</v>
      </c>
      <c r="H22" s="44">
        <v>13.804880792297899</v>
      </c>
      <c r="I22" s="44">
        <v>962.25132041128325</v>
      </c>
      <c r="J22" s="32"/>
      <c r="K22" s="32"/>
    </row>
    <row r="23" spans="1:16" ht="12.75" customHeight="1" x14ac:dyDescent="0.2">
      <c r="A23" s="29" t="s">
        <v>37</v>
      </c>
      <c r="B23" s="43">
        <v>17</v>
      </c>
      <c r="C23" s="43">
        <v>20</v>
      </c>
      <c r="D23" s="43">
        <v>40</v>
      </c>
      <c r="E23" s="43">
        <v>15273</v>
      </c>
      <c r="F23" s="44">
        <v>1496.0400443801352</v>
      </c>
      <c r="G23" s="44">
        <v>484.19341149281894</v>
      </c>
      <c r="H23" s="44">
        <v>49.595312476033193</v>
      </c>
      <c r="I23" s="44">
        <f>(F23-G23-H23)/1.95583</f>
        <v>491.9912877966301</v>
      </c>
      <c r="J23" s="32"/>
      <c r="K23" s="32"/>
    </row>
    <row r="24" spans="1:16" ht="12.75" customHeight="1" x14ac:dyDescent="0.2">
      <c r="A24" s="45" t="s">
        <v>38</v>
      </c>
      <c r="B24" s="18">
        <v>17</v>
      </c>
      <c r="C24" s="18">
        <v>22</v>
      </c>
      <c r="D24" s="18">
        <v>47</v>
      </c>
      <c r="E24" s="18">
        <v>18730</v>
      </c>
      <c r="F24" s="44">
        <v>1670.901867749242</v>
      </c>
      <c r="G24" s="44">
        <v>652.91973228757104</v>
      </c>
      <c r="H24" s="44">
        <v>51.640480000818066</v>
      </c>
      <c r="I24" s="44">
        <v>991.90624952066389</v>
      </c>
      <c r="J24" s="32"/>
      <c r="K24" s="32"/>
      <c r="O24" s="18">
        <v>240</v>
      </c>
    </row>
    <row r="25" spans="1:16" ht="12.75" customHeight="1" x14ac:dyDescent="0.2">
      <c r="A25" s="42" t="s">
        <v>28</v>
      </c>
      <c r="B25" s="43">
        <v>17</v>
      </c>
      <c r="C25" s="43">
        <v>30</v>
      </c>
      <c r="D25" s="43">
        <v>8</v>
      </c>
      <c r="E25" s="43">
        <v>15000</v>
      </c>
      <c r="F25" s="44">
        <v>1523.1385140835348</v>
      </c>
      <c r="G25" s="44">
        <v>424.37226139286133</v>
      </c>
      <c r="H25" s="44">
        <v>51.640480000818066</v>
      </c>
      <c r="I25" s="44">
        <v>1021.5611786300445</v>
      </c>
      <c r="O25" s="18">
        <v>260</v>
      </c>
    </row>
    <row r="26" spans="1:16" ht="12.75" customHeight="1" x14ac:dyDescent="0.2">
      <c r="A26" s="42" t="s">
        <v>29</v>
      </c>
      <c r="B26" s="47">
        <v>17</v>
      </c>
      <c r="C26" s="47">
        <v>28</v>
      </c>
      <c r="D26" s="47">
        <v>29</v>
      </c>
      <c r="E26" s="43">
        <v>14250</v>
      </c>
      <c r="F26" s="44">
        <v>1696.9777536902493</v>
      </c>
      <c r="G26" s="44">
        <v>397.27379168946175</v>
      </c>
      <c r="H26" s="50" t="s">
        <v>33</v>
      </c>
      <c r="I26" s="44">
        <v>1230.6795580392979</v>
      </c>
      <c r="O26" s="18">
        <f>79+18</f>
        <v>97</v>
      </c>
    </row>
    <row r="27" spans="1:16" ht="12.75" customHeight="1" x14ac:dyDescent="0.2">
      <c r="A27" s="42" t="s">
        <v>30</v>
      </c>
      <c r="B27" s="47">
        <v>17</v>
      </c>
      <c r="C27" s="47">
        <v>16</v>
      </c>
      <c r="D27" s="47">
        <v>54</v>
      </c>
      <c r="E27" s="43">
        <v>9600</v>
      </c>
      <c r="F27" s="44">
        <v>1664.7663651748874</v>
      </c>
      <c r="G27" s="44">
        <v>421.81580198688027</v>
      </c>
      <c r="H27" s="50" t="s">
        <v>33</v>
      </c>
      <c r="I27" s="44">
        <v>1247.5521901187731</v>
      </c>
    </row>
    <row r="28" spans="1:16" ht="12.75" customHeight="1" x14ac:dyDescent="0.2">
      <c r="A28" s="42" t="s">
        <v>31</v>
      </c>
      <c r="B28" s="47">
        <v>17</v>
      </c>
      <c r="C28" s="47">
        <v>12</v>
      </c>
      <c r="D28" s="47">
        <v>46</v>
      </c>
      <c r="E28" s="43">
        <v>14400</v>
      </c>
      <c r="F28" s="44">
        <v>1720.4971802252753</v>
      </c>
      <c r="G28" s="44">
        <v>501.57733545349032</v>
      </c>
      <c r="H28" s="44">
        <v>3.0677512871773112</v>
      </c>
      <c r="I28" s="44">
        <v>1247.5521901187731</v>
      </c>
    </row>
    <row r="29" spans="1:16" ht="12.75" customHeight="1" x14ac:dyDescent="0.2">
      <c r="A29" s="48" t="s">
        <v>32</v>
      </c>
      <c r="B29" s="18">
        <v>17</v>
      </c>
      <c r="C29" s="18">
        <v>7</v>
      </c>
      <c r="D29" s="18">
        <v>69</v>
      </c>
      <c r="E29" s="18">
        <v>5800</v>
      </c>
      <c r="F29" s="44">
        <v>1688.7970835911096</v>
      </c>
      <c r="G29" s="44">
        <v>423.34967763046893</v>
      </c>
      <c r="H29" s="51">
        <v>0</v>
      </c>
      <c r="I29" s="44">
        <v>1318.1104697238513</v>
      </c>
    </row>
    <row r="30" spans="1:16" ht="12.75" customHeight="1" x14ac:dyDescent="0.2">
      <c r="A30" s="48" t="s">
        <v>22</v>
      </c>
      <c r="B30" s="18">
        <v>17</v>
      </c>
      <c r="C30" s="18">
        <v>15</v>
      </c>
      <c r="D30" s="47" t="s">
        <v>27</v>
      </c>
      <c r="E30" s="18">
        <v>10020</v>
      </c>
      <c r="F30" s="44">
        <v>1855.478236861077</v>
      </c>
      <c r="G30" s="44">
        <v>511.80317307741473</v>
      </c>
      <c r="H30" s="44">
        <v>47.550144951248321</v>
      </c>
      <c r="I30" s="44">
        <v>1296.1249188324139</v>
      </c>
    </row>
    <row r="31" spans="1:16" ht="12.75" customHeight="1" x14ac:dyDescent="0.2">
      <c r="A31" s="48" t="s">
        <v>23</v>
      </c>
      <c r="B31" s="18">
        <v>17</v>
      </c>
      <c r="C31" s="18">
        <v>16</v>
      </c>
      <c r="D31" s="47">
        <v>64</v>
      </c>
      <c r="E31" s="18">
        <v>10750</v>
      </c>
      <c r="F31" s="44">
        <v>1814.5748863653794</v>
      </c>
      <c r="G31" s="44">
        <v>364.55111129290378</v>
      </c>
      <c r="H31" s="44">
        <v>17.895215841867646</v>
      </c>
      <c r="I31" s="44">
        <v>1349.8105663580168</v>
      </c>
      <c r="P31" s="18">
        <f>620/2</f>
        <v>310</v>
      </c>
    </row>
    <row r="32" spans="1:16" ht="12.75" customHeight="1" x14ac:dyDescent="0.2">
      <c r="A32" s="48" t="s">
        <v>24</v>
      </c>
      <c r="B32" s="18">
        <v>17</v>
      </c>
      <c r="C32" s="18">
        <v>20</v>
      </c>
      <c r="D32" s="18">
        <v>65</v>
      </c>
      <c r="E32" s="18">
        <v>11000</v>
      </c>
      <c r="F32" s="44">
        <v>1853.9443612174882</v>
      </c>
      <c r="G32" s="44">
        <v>460.16269307659667</v>
      </c>
      <c r="H32" s="44">
        <v>17.895215841867646</v>
      </c>
      <c r="I32" s="44">
        <v>1349.8105663580168</v>
      </c>
    </row>
    <row r="33" spans="1:15" ht="12.75" customHeight="1" x14ac:dyDescent="0.2">
      <c r="A33" s="48" t="s">
        <v>25</v>
      </c>
      <c r="B33" s="18">
        <v>17</v>
      </c>
      <c r="C33" s="18">
        <v>26</v>
      </c>
      <c r="D33" s="18">
        <v>51</v>
      </c>
      <c r="E33" s="18">
        <v>16800</v>
      </c>
      <c r="F33" s="44">
        <v>1881.5541228020841</v>
      </c>
      <c r="G33" s="44">
        <v>562.42106931584033</v>
      </c>
      <c r="H33" s="44">
        <v>13.804880792297899</v>
      </c>
      <c r="I33" s="44">
        <v>1291.523291901648</v>
      </c>
    </row>
    <row r="34" spans="1:15" ht="12.75" customHeight="1" x14ac:dyDescent="0.2">
      <c r="A34" s="48" t="s">
        <v>44</v>
      </c>
      <c r="B34" s="18">
        <v>17</v>
      </c>
      <c r="C34" s="18">
        <v>24</v>
      </c>
      <c r="D34" s="47">
        <v>41</v>
      </c>
      <c r="E34" s="18">
        <v>15500</v>
      </c>
      <c r="F34" s="44">
        <v>1954.1575699319471</v>
      </c>
      <c r="G34" s="44">
        <v>634.00193268331088</v>
      </c>
      <c r="H34" s="44">
        <v>102.2583762392437</v>
      </c>
      <c r="I34" s="44">
        <v>1306.8620483375346</v>
      </c>
    </row>
    <row r="35" spans="1:15" ht="12.75" customHeight="1" x14ac:dyDescent="0.2">
      <c r="A35" s="48" t="s">
        <v>46</v>
      </c>
      <c r="B35" s="18">
        <v>17</v>
      </c>
      <c r="C35" s="18">
        <v>28</v>
      </c>
      <c r="D35" s="18">
        <v>48</v>
      </c>
      <c r="E35" s="18">
        <v>16150</v>
      </c>
      <c r="F35" s="18">
        <v>3892</v>
      </c>
      <c r="G35" s="18">
        <v>574</v>
      </c>
      <c r="H35" s="18">
        <v>79</v>
      </c>
      <c r="I35" s="18">
        <v>1338</v>
      </c>
    </row>
    <row r="36" spans="1:15" ht="12.75" customHeight="1" x14ac:dyDescent="0.2">
      <c r="A36" s="48" t="s">
        <v>48</v>
      </c>
      <c r="B36" s="18">
        <v>17</v>
      </c>
      <c r="C36" s="18">
        <v>28</v>
      </c>
      <c r="D36" s="18">
        <v>43</v>
      </c>
      <c r="E36" s="18">
        <v>17130</v>
      </c>
      <c r="F36" s="18">
        <v>2054</v>
      </c>
      <c r="G36" s="18">
        <v>589</v>
      </c>
      <c r="H36" s="18">
        <v>159</v>
      </c>
      <c r="I36" s="18">
        <v>1268</v>
      </c>
      <c r="O36" s="18">
        <f>30800+1500+7320+6200</f>
        <v>45820</v>
      </c>
    </row>
    <row r="37" spans="1:15" ht="12.75" customHeight="1" x14ac:dyDescent="0.2">
      <c r="A37" s="48" t="s">
        <v>49</v>
      </c>
      <c r="B37" s="18">
        <v>17</v>
      </c>
      <c r="C37" s="18">
        <v>20</v>
      </c>
      <c r="D37" s="18">
        <v>51</v>
      </c>
      <c r="E37" s="18">
        <v>11900</v>
      </c>
      <c r="F37" s="18">
        <v>2129</v>
      </c>
      <c r="G37" s="18">
        <v>628</v>
      </c>
      <c r="H37" s="18">
        <v>122</v>
      </c>
      <c r="I37" s="18">
        <v>1371</v>
      </c>
    </row>
    <row r="38" spans="1:15" ht="12.75" customHeight="1" x14ac:dyDescent="0.2">
      <c r="A38" s="48" t="s">
        <v>64</v>
      </c>
      <c r="B38" s="18">
        <v>17</v>
      </c>
      <c r="C38" s="18">
        <v>25</v>
      </c>
      <c r="D38" s="18">
        <v>37</v>
      </c>
      <c r="E38" s="18">
        <v>15720</v>
      </c>
      <c r="F38" s="18">
        <v>2217</v>
      </c>
      <c r="G38" s="18">
        <v>631</v>
      </c>
      <c r="H38" s="18">
        <v>165</v>
      </c>
      <c r="I38" s="18">
        <v>1380</v>
      </c>
    </row>
    <row r="39" spans="1:15" ht="12.75" customHeight="1" x14ac:dyDescent="0.2">
      <c r="A39" s="48" t="s">
        <v>65</v>
      </c>
      <c r="B39" s="18">
        <v>16</v>
      </c>
      <c r="C39" s="18">
        <v>27</v>
      </c>
      <c r="D39" s="18">
        <v>20</v>
      </c>
      <c r="E39" s="18">
        <v>14140</v>
      </c>
      <c r="F39" s="18">
        <v>1852</v>
      </c>
      <c r="G39" s="18">
        <v>362</v>
      </c>
      <c r="H39" s="18">
        <v>161</v>
      </c>
      <c r="I39" s="18">
        <v>1293</v>
      </c>
    </row>
    <row r="40" spans="1:15" ht="12.75" customHeight="1" x14ac:dyDescent="0.2">
      <c r="A40" s="48" t="s">
        <v>66</v>
      </c>
      <c r="B40" s="18">
        <v>16</v>
      </c>
      <c r="C40" s="18">
        <v>27</v>
      </c>
      <c r="D40" s="18">
        <v>34</v>
      </c>
      <c r="E40" s="18">
        <v>13650</v>
      </c>
      <c r="F40" s="18">
        <v>1895</v>
      </c>
      <c r="G40" s="18">
        <v>488</v>
      </c>
      <c r="H40" s="18">
        <v>165</v>
      </c>
      <c r="I40" s="18">
        <v>1267</v>
      </c>
    </row>
    <row r="41" spans="1:15" ht="12.75" customHeight="1" x14ac:dyDescent="0.2">
      <c r="A41" s="48" t="s">
        <v>85</v>
      </c>
      <c r="B41" s="18">
        <v>17</v>
      </c>
      <c r="C41" s="18">
        <v>48</v>
      </c>
      <c r="D41" s="18">
        <v>34</v>
      </c>
      <c r="E41" s="18">
        <v>22735</v>
      </c>
      <c r="F41" s="18">
        <v>2173</v>
      </c>
      <c r="G41" s="18">
        <v>578</v>
      </c>
      <c r="H41" s="18">
        <v>296</v>
      </c>
      <c r="I41" s="18">
        <v>1471</v>
      </c>
    </row>
    <row r="42" spans="1:15" ht="12.75" customHeight="1" x14ac:dyDescent="0.2">
      <c r="A42" s="48" t="s">
        <v>87</v>
      </c>
      <c r="B42" s="18">
        <v>17</v>
      </c>
      <c r="C42" s="18">
        <v>25</v>
      </c>
      <c r="D42" s="18">
        <v>68</v>
      </c>
      <c r="E42" s="18">
        <v>11460</v>
      </c>
      <c r="F42" s="18">
        <v>2607</v>
      </c>
      <c r="G42" s="18">
        <v>650</v>
      </c>
      <c r="H42" s="18">
        <v>524</v>
      </c>
      <c r="I42" s="18">
        <v>1421</v>
      </c>
    </row>
    <row r="43" spans="1:15" ht="12.75" customHeight="1" x14ac:dyDescent="0.2">
      <c r="A43" s="48" t="s">
        <v>90</v>
      </c>
      <c r="B43" s="18">
        <v>17</v>
      </c>
      <c r="C43" s="18">
        <v>36</v>
      </c>
      <c r="D43" s="18">
        <v>48</v>
      </c>
      <c r="E43" s="18">
        <v>16060</v>
      </c>
      <c r="F43" s="18">
        <v>2537</v>
      </c>
      <c r="G43" s="18">
        <v>700</v>
      </c>
      <c r="H43" s="18">
        <v>424</v>
      </c>
      <c r="I43" s="18">
        <v>1413</v>
      </c>
    </row>
    <row r="44" spans="1:15" ht="12.75" customHeight="1" x14ac:dyDescent="0.2">
      <c r="A44" s="48" t="s">
        <v>92</v>
      </c>
      <c r="B44" s="18">
        <v>17</v>
      </c>
      <c r="C44" s="18">
        <v>46</v>
      </c>
      <c r="D44" s="18">
        <v>38</v>
      </c>
      <c r="E44" s="18">
        <v>20480</v>
      </c>
      <c r="F44" s="18">
        <v>2438</v>
      </c>
      <c r="G44" s="18">
        <v>765</v>
      </c>
      <c r="H44" s="18">
        <v>272</v>
      </c>
      <c r="I44" s="18">
        <v>1410</v>
      </c>
    </row>
    <row r="45" spans="1:15" ht="12.75" customHeight="1" x14ac:dyDescent="0.2">
      <c r="A45" s="72" t="s">
        <v>94</v>
      </c>
      <c r="B45" s="18">
        <v>17</v>
      </c>
      <c r="C45" s="18">
        <v>33</v>
      </c>
      <c r="D45" s="18">
        <v>47</v>
      </c>
      <c r="E45" s="18">
        <v>20010</v>
      </c>
      <c r="F45" s="18">
        <v>2636</v>
      </c>
      <c r="G45" s="18">
        <v>818</v>
      </c>
      <c r="H45" s="18">
        <v>353</v>
      </c>
      <c r="I45" s="18">
        <v>1465</v>
      </c>
    </row>
    <row r="46" spans="1:15" ht="12.75" customHeight="1" x14ac:dyDescent="0.2">
      <c r="A46" s="73" t="s">
        <v>96</v>
      </c>
      <c r="B46" s="75">
        <v>17</v>
      </c>
      <c r="C46" s="18">
        <v>36</v>
      </c>
      <c r="D46" s="18">
        <v>44</v>
      </c>
      <c r="E46" s="75">
        <v>18930</v>
      </c>
      <c r="F46" s="75">
        <v>2574</v>
      </c>
      <c r="G46" s="75">
        <v>836</v>
      </c>
      <c r="H46" s="75">
        <v>263</v>
      </c>
      <c r="I46" s="75">
        <v>1475</v>
      </c>
    </row>
    <row r="47" spans="1:15" ht="12.75" customHeight="1" x14ac:dyDescent="0.2">
      <c r="A47" s="73" t="s">
        <v>97</v>
      </c>
      <c r="B47" s="75">
        <v>17</v>
      </c>
      <c r="C47" s="18">
        <v>34</v>
      </c>
      <c r="D47" s="18">
        <v>46</v>
      </c>
      <c r="E47" s="75">
        <v>18680</v>
      </c>
      <c r="F47" s="75">
        <v>2396</v>
      </c>
      <c r="G47" s="75">
        <v>681</v>
      </c>
      <c r="H47" s="75">
        <v>234</v>
      </c>
      <c r="I47" s="75">
        <v>1481</v>
      </c>
    </row>
    <row r="48" spans="1:15" ht="12.75" customHeight="1" x14ac:dyDescent="0.2">
      <c r="A48" s="73" t="s">
        <v>100</v>
      </c>
      <c r="B48" s="75">
        <v>17</v>
      </c>
      <c r="C48" s="18">
        <v>31</v>
      </c>
      <c r="D48" s="18">
        <v>21</v>
      </c>
      <c r="E48" s="75">
        <v>21160</v>
      </c>
      <c r="F48" s="75">
        <v>2370</v>
      </c>
      <c r="G48" s="75">
        <v>614</v>
      </c>
      <c r="H48" s="75">
        <v>274</v>
      </c>
      <c r="I48" s="75">
        <v>1482</v>
      </c>
      <c r="J48" s="68"/>
    </row>
    <row r="49" spans="1:9" ht="12.75" customHeight="1" x14ac:dyDescent="0.2">
      <c r="A49" s="73" t="s">
        <v>103</v>
      </c>
      <c r="B49" s="75">
        <v>18</v>
      </c>
      <c r="C49" s="18">
        <v>34</v>
      </c>
      <c r="D49" s="18">
        <v>41</v>
      </c>
      <c r="E49" s="75">
        <v>18910</v>
      </c>
      <c r="F49" s="75">
        <v>2418</v>
      </c>
      <c r="G49" s="75">
        <v>611</v>
      </c>
      <c r="H49" s="75">
        <v>259</v>
      </c>
      <c r="I49" s="75">
        <v>1548</v>
      </c>
    </row>
    <row r="50" spans="1:9" ht="12.75" customHeight="1" x14ac:dyDescent="0.2">
      <c r="A50" s="73" t="s">
        <v>104</v>
      </c>
      <c r="B50" s="75">
        <v>17</v>
      </c>
      <c r="C50" s="18">
        <v>37</v>
      </c>
      <c r="D50" s="18">
        <v>29</v>
      </c>
      <c r="E50" s="75">
        <v>17335</v>
      </c>
      <c r="F50" s="75">
        <v>2551</v>
      </c>
      <c r="G50" s="75">
        <v>520</v>
      </c>
      <c r="H50" s="75">
        <v>457</v>
      </c>
      <c r="I50" s="75">
        <v>1574</v>
      </c>
    </row>
    <row r="51" spans="1:9" ht="12.75" customHeight="1" x14ac:dyDescent="0.2">
      <c r="A51" s="73" t="s">
        <v>107</v>
      </c>
      <c r="B51" s="75">
        <v>17</v>
      </c>
      <c r="C51" s="18">
        <v>38</v>
      </c>
      <c r="D51" s="18">
        <v>14</v>
      </c>
      <c r="E51" s="75">
        <v>28390</v>
      </c>
      <c r="F51" s="75">
        <v>2558</v>
      </c>
      <c r="G51" s="75">
        <v>498</v>
      </c>
      <c r="H51" s="75">
        <v>387</v>
      </c>
      <c r="I51" s="75">
        <v>1673</v>
      </c>
    </row>
    <row r="52" spans="1:9" ht="12.75" customHeight="1" x14ac:dyDescent="0.2">
      <c r="A52" s="73" t="s">
        <v>109</v>
      </c>
      <c r="B52" s="75">
        <v>17</v>
      </c>
      <c r="C52" s="18">
        <v>32</v>
      </c>
      <c r="D52" s="18">
        <v>25</v>
      </c>
      <c r="E52" s="75">
        <v>27660</v>
      </c>
      <c r="F52" s="75">
        <v>2521</v>
      </c>
      <c r="G52" s="75">
        <v>513</v>
      </c>
      <c r="H52" s="75">
        <v>426</v>
      </c>
      <c r="I52" s="75">
        <v>1582</v>
      </c>
    </row>
    <row r="53" spans="1:9" ht="12.75" customHeight="1" x14ac:dyDescent="0.2">
      <c r="A53" s="73" t="s">
        <v>111</v>
      </c>
      <c r="B53" s="75">
        <v>17</v>
      </c>
      <c r="C53" s="18">
        <v>44</v>
      </c>
      <c r="D53" s="18">
        <v>56</v>
      </c>
      <c r="E53" s="75">
        <v>22225</v>
      </c>
      <c r="F53" s="75">
        <v>2930</v>
      </c>
      <c r="G53" s="75">
        <v>720</v>
      </c>
      <c r="H53" s="75">
        <v>523</v>
      </c>
      <c r="I53" s="75">
        <v>1687</v>
      </c>
    </row>
    <row r="54" spans="1:9" ht="12.75" customHeight="1" x14ac:dyDescent="0.2">
      <c r="A54" s="73" t="s">
        <v>123</v>
      </c>
      <c r="B54" s="75">
        <v>18</v>
      </c>
      <c r="C54" s="76">
        <v>35</v>
      </c>
      <c r="D54" s="76">
        <v>29</v>
      </c>
      <c r="E54" s="75">
        <v>12037</v>
      </c>
      <c r="F54" s="75">
        <v>2899</v>
      </c>
      <c r="G54" s="75">
        <v>553</v>
      </c>
      <c r="H54" s="75">
        <v>453</v>
      </c>
      <c r="I54" s="75">
        <v>1893</v>
      </c>
    </row>
  </sheetData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4"/>
  <sheetViews>
    <sheetView topLeftCell="A19" workbookViewId="0">
      <selection activeCell="L61" sqref="L61"/>
    </sheetView>
  </sheetViews>
  <sheetFormatPr baseColWidth="10" defaultColWidth="9.83203125" defaultRowHeight="12.75" customHeight="1" x14ac:dyDescent="0.2"/>
  <cols>
    <col min="1" max="1" width="12.83203125" style="18" customWidth="1"/>
    <col min="2" max="9" width="12.5" style="18" customWidth="1"/>
    <col min="10" max="16384" width="9.83203125" style="18"/>
  </cols>
  <sheetData>
    <row r="1" spans="1:9" ht="12.75" customHeight="1" x14ac:dyDescent="0.2">
      <c r="A1" s="1" t="s">
        <v>47</v>
      </c>
      <c r="B1" s="17"/>
      <c r="C1" s="17"/>
      <c r="D1" s="17"/>
      <c r="E1" s="17"/>
      <c r="F1" s="17"/>
      <c r="G1" s="17"/>
      <c r="H1" s="17"/>
      <c r="I1" s="17"/>
    </row>
    <row r="2" spans="1:9" ht="12.75" customHeight="1" x14ac:dyDescent="0.2">
      <c r="A2" s="1"/>
      <c r="B2" s="17"/>
      <c r="C2" s="17"/>
      <c r="D2" s="17"/>
      <c r="E2" s="17"/>
      <c r="F2" s="17"/>
      <c r="G2" s="17"/>
      <c r="H2" s="17"/>
      <c r="I2" s="17"/>
    </row>
    <row r="3" spans="1:9" ht="12.75" customHeight="1" x14ac:dyDescent="0.2">
      <c r="A3" s="19" t="s">
        <v>63</v>
      </c>
      <c r="B3" s="17"/>
      <c r="C3" s="17"/>
      <c r="D3" s="17"/>
      <c r="E3" s="17"/>
      <c r="F3" s="17"/>
      <c r="G3" s="17"/>
      <c r="H3" s="17"/>
      <c r="I3" s="17"/>
    </row>
    <row r="4" spans="1:9" ht="12.75" customHeight="1" x14ac:dyDescent="0.2">
      <c r="A4" s="19" t="s">
        <v>3</v>
      </c>
      <c r="B4" s="20"/>
      <c r="C4" s="20"/>
      <c r="D4" s="20"/>
      <c r="E4" s="20"/>
      <c r="F4" s="20"/>
      <c r="G4" s="20"/>
      <c r="H4" s="20"/>
      <c r="I4" s="20"/>
    </row>
    <row r="6" spans="1:9" ht="12.75" customHeight="1" x14ac:dyDescent="0.2">
      <c r="A6" s="21"/>
      <c r="B6" s="21"/>
      <c r="C6" s="21"/>
      <c r="D6" s="21"/>
      <c r="E6" s="21"/>
      <c r="F6" s="21"/>
      <c r="G6" s="21"/>
      <c r="H6" s="21"/>
      <c r="I6" s="22"/>
    </row>
    <row r="7" spans="1:9" ht="12.75" customHeight="1" x14ac:dyDescent="0.2">
      <c r="A7" s="23"/>
      <c r="B7" s="23"/>
      <c r="C7" s="24" t="s">
        <v>4</v>
      </c>
      <c r="D7" s="25"/>
      <c r="E7" s="26" t="s">
        <v>5</v>
      </c>
      <c r="F7" s="25"/>
      <c r="G7" s="24" t="s">
        <v>6</v>
      </c>
      <c r="H7" s="25"/>
      <c r="I7" s="27" t="s">
        <v>7</v>
      </c>
    </row>
    <row r="8" spans="1:9" ht="12.75" customHeight="1" x14ac:dyDescent="0.2">
      <c r="A8" s="28"/>
      <c r="B8" s="28"/>
      <c r="C8" s="23"/>
      <c r="D8" s="23"/>
      <c r="E8" s="29" t="s">
        <v>8</v>
      </c>
      <c r="F8" s="30"/>
      <c r="G8" s="25"/>
      <c r="H8" s="25"/>
      <c r="I8" s="31" t="s">
        <v>9</v>
      </c>
    </row>
    <row r="9" spans="1:9" ht="12.75" customHeight="1" x14ac:dyDescent="0.2">
      <c r="A9" s="30" t="s">
        <v>10</v>
      </c>
      <c r="B9" s="30" t="s">
        <v>11</v>
      </c>
      <c r="C9" s="30" t="s">
        <v>12</v>
      </c>
      <c r="D9" s="30" t="s">
        <v>13</v>
      </c>
      <c r="E9" s="30" t="s">
        <v>4</v>
      </c>
      <c r="F9" s="30" t="s">
        <v>14</v>
      </c>
      <c r="G9" s="30" t="s">
        <v>15</v>
      </c>
      <c r="H9" s="30" t="s">
        <v>16</v>
      </c>
      <c r="I9" s="31" t="s">
        <v>17</v>
      </c>
    </row>
    <row r="10" spans="1:9" ht="12.75" customHeight="1" x14ac:dyDescent="0.2">
      <c r="A10" s="33"/>
      <c r="B10" s="33"/>
      <c r="C10" s="33"/>
      <c r="D10" s="33"/>
      <c r="E10" s="29" t="s">
        <v>12</v>
      </c>
      <c r="F10" s="30"/>
      <c r="G10" s="30" t="s">
        <v>18</v>
      </c>
      <c r="H10" s="29" t="s">
        <v>6</v>
      </c>
      <c r="I10" s="34" t="s">
        <v>19</v>
      </c>
    </row>
    <row r="11" spans="1:9" ht="12.75" customHeight="1" x14ac:dyDescent="0.2">
      <c r="A11" s="28"/>
      <c r="B11" s="24" t="s">
        <v>20</v>
      </c>
      <c r="C11" s="24"/>
      <c r="D11" s="24"/>
      <c r="E11" s="25"/>
      <c r="F11" s="35" t="s">
        <v>45</v>
      </c>
      <c r="G11" s="24"/>
      <c r="H11" s="24"/>
      <c r="I11" s="36"/>
    </row>
    <row r="12" spans="1:9" ht="12.7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</row>
    <row r="13" spans="1:9" ht="12.75" customHeight="1" x14ac:dyDescent="0.2">
      <c r="A13" s="39" t="s">
        <v>21</v>
      </c>
      <c r="B13" s="20"/>
      <c r="C13" s="20"/>
      <c r="D13" s="20"/>
      <c r="E13" s="20"/>
      <c r="F13" s="20"/>
      <c r="G13" s="20"/>
      <c r="H13" s="20"/>
      <c r="I13" s="20"/>
    </row>
    <row r="14" spans="1:9" ht="12.7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</row>
    <row r="15" spans="1:9" ht="12.75" customHeight="1" x14ac:dyDescent="0.2">
      <c r="A15" s="42" t="s">
        <v>39</v>
      </c>
      <c r="B15" s="43">
        <v>71</v>
      </c>
      <c r="C15" s="43">
        <v>42</v>
      </c>
      <c r="D15" s="43">
        <v>45</v>
      </c>
      <c r="E15" s="43">
        <v>67850</v>
      </c>
      <c r="F15" s="44">
        <v>2775.2923311330742</v>
      </c>
      <c r="G15" s="44">
        <v>378.35599208520171</v>
      </c>
      <c r="H15" s="44">
        <v>6.1355025743546223</v>
      </c>
      <c r="I15" s="44">
        <f t="shared" ref="I15:I23" si="0">(F15-G15-H15)/1.95583</f>
        <v>1222.3970572460378</v>
      </c>
    </row>
    <row r="16" spans="1:9" ht="12.75" customHeight="1" x14ac:dyDescent="0.2">
      <c r="A16" s="42" t="s">
        <v>40</v>
      </c>
      <c r="B16" s="43">
        <v>71</v>
      </c>
      <c r="C16" s="43">
        <v>38</v>
      </c>
      <c r="D16" s="43">
        <v>53</v>
      </c>
      <c r="E16" s="43">
        <v>55650</v>
      </c>
      <c r="F16" s="44">
        <v>2922.0331010363889</v>
      </c>
      <c r="G16" s="44">
        <v>394.20604040228449</v>
      </c>
      <c r="H16" s="44">
        <v>7.1580863367470586</v>
      </c>
      <c r="I16" s="44">
        <f t="shared" si="0"/>
        <v>1288.7975817414383</v>
      </c>
    </row>
    <row r="17" spans="1:18" ht="12.75" customHeight="1" x14ac:dyDescent="0.2">
      <c r="A17" s="29" t="s">
        <v>41</v>
      </c>
      <c r="B17" s="43">
        <v>71</v>
      </c>
      <c r="C17" s="43">
        <v>48</v>
      </c>
      <c r="D17" s="43">
        <v>49</v>
      </c>
      <c r="E17" s="43">
        <v>78150</v>
      </c>
      <c r="F17" s="44">
        <v>3025.8253529192211</v>
      </c>
      <c r="G17" s="44">
        <v>376.82211644161305</v>
      </c>
      <c r="H17" s="44">
        <v>12.271005148709245</v>
      </c>
      <c r="I17" s="44">
        <f t="shared" si="0"/>
        <v>1348.1397827668554</v>
      </c>
    </row>
    <row r="18" spans="1:18" ht="12.75" customHeight="1" x14ac:dyDescent="0.2">
      <c r="A18" s="29" t="s">
        <v>42</v>
      </c>
      <c r="B18" s="43">
        <v>71</v>
      </c>
      <c r="C18" s="43">
        <v>51</v>
      </c>
      <c r="D18" s="43">
        <v>44</v>
      </c>
      <c r="E18" s="43">
        <v>57650</v>
      </c>
      <c r="F18" s="44">
        <v>3079.5110004448238</v>
      </c>
      <c r="G18" s="44">
        <v>375.79953267922059</v>
      </c>
      <c r="H18" s="44">
        <v>12.271005148709245</v>
      </c>
      <c r="I18" s="44">
        <f t="shared" si="0"/>
        <v>1376.1116572590122</v>
      </c>
    </row>
    <row r="19" spans="1:18" ht="12.75" customHeight="1" x14ac:dyDescent="0.2">
      <c r="A19" s="29" t="s">
        <v>43</v>
      </c>
      <c r="B19" s="43">
        <v>71</v>
      </c>
      <c r="C19" s="43">
        <v>44</v>
      </c>
      <c r="D19" s="43">
        <v>45</v>
      </c>
      <c r="E19" s="43">
        <v>68700</v>
      </c>
      <c r="F19" s="44">
        <v>3207.3339707438786</v>
      </c>
      <c r="G19" s="44">
        <v>444.82393664071009</v>
      </c>
      <c r="H19" s="44">
        <v>6.1355025743546223</v>
      </c>
      <c r="I19" s="44">
        <f t="shared" si="0"/>
        <v>1409.3119195067127</v>
      </c>
    </row>
    <row r="20" spans="1:18" ht="12.75" customHeight="1" x14ac:dyDescent="0.2">
      <c r="A20" s="29" t="s">
        <v>34</v>
      </c>
      <c r="B20" s="43">
        <v>71</v>
      </c>
      <c r="C20" s="43">
        <v>51</v>
      </c>
      <c r="D20" s="43">
        <v>31</v>
      </c>
      <c r="E20" s="43">
        <v>76000</v>
      </c>
      <c r="F20" s="44">
        <v>3431.2798147078224</v>
      </c>
      <c r="G20" s="44">
        <v>471.92240634410967</v>
      </c>
      <c r="H20" s="44">
        <v>7.6693782179432777</v>
      </c>
      <c r="I20" s="44">
        <f t="shared" si="0"/>
        <v>1509.174125637591</v>
      </c>
    </row>
    <row r="21" spans="1:18" ht="12.75" customHeight="1" x14ac:dyDescent="0.2">
      <c r="A21" s="29" t="s">
        <v>35</v>
      </c>
      <c r="B21" s="43">
        <v>71</v>
      </c>
      <c r="C21" s="43">
        <v>57</v>
      </c>
      <c r="D21" s="43">
        <v>43</v>
      </c>
      <c r="E21" s="43">
        <v>79800</v>
      </c>
      <c r="F21" s="44">
        <v>3953.3088254091613</v>
      </c>
      <c r="G21" s="44">
        <v>435.10939089798194</v>
      </c>
      <c r="H21" s="44">
        <v>41.925934258089917</v>
      </c>
      <c r="I21" s="44">
        <f t="shared" si="0"/>
        <v>1777.3904174969653</v>
      </c>
    </row>
    <row r="22" spans="1:18" ht="12.75" customHeight="1" x14ac:dyDescent="0.2">
      <c r="A22" s="29" t="s">
        <v>36</v>
      </c>
      <c r="B22" s="43">
        <v>75</v>
      </c>
      <c r="C22" s="43">
        <v>54</v>
      </c>
      <c r="D22" s="43">
        <v>30</v>
      </c>
      <c r="E22" s="43">
        <v>86200</v>
      </c>
      <c r="F22" s="44">
        <v>4470.2249172985385</v>
      </c>
      <c r="G22" s="44">
        <v>587.474371494455</v>
      </c>
      <c r="H22" s="44">
        <v>39.369474852108823</v>
      </c>
      <c r="I22" s="44">
        <f t="shared" si="0"/>
        <v>1965.0895379209719</v>
      </c>
    </row>
    <row r="23" spans="1:18" ht="12.75" customHeight="1" x14ac:dyDescent="0.2">
      <c r="A23" s="29" t="s">
        <v>37</v>
      </c>
      <c r="B23" s="43">
        <v>77</v>
      </c>
      <c r="C23" s="43">
        <v>31</v>
      </c>
      <c r="D23" s="43">
        <v>48</v>
      </c>
      <c r="E23" s="43">
        <v>51300</v>
      </c>
      <c r="F23" s="44">
        <v>5133.8817790912299</v>
      </c>
      <c r="G23" s="44">
        <v>873.79782496433745</v>
      </c>
      <c r="H23" s="44">
        <v>13.804880792297899</v>
      </c>
      <c r="I23" s="44">
        <f t="shared" si="0"/>
        <v>2171.0880154893803</v>
      </c>
    </row>
    <row r="24" spans="1:18" ht="12.75" customHeight="1" x14ac:dyDescent="0.2">
      <c r="A24" s="45" t="s">
        <v>38</v>
      </c>
      <c r="B24" s="43">
        <v>80</v>
      </c>
      <c r="C24" s="43">
        <v>36</v>
      </c>
      <c r="D24" s="43">
        <v>26</v>
      </c>
      <c r="E24" s="43">
        <v>53700</v>
      </c>
      <c r="F24" s="44">
        <v>4755.0144951248321</v>
      </c>
      <c r="G24" s="44">
        <v>587.98566337565126</v>
      </c>
      <c r="H24" s="44">
        <v>4.6016269307659661</v>
      </c>
      <c r="I24" s="44">
        <v>4162.4272048184148</v>
      </c>
    </row>
    <row r="25" spans="1:18" ht="12.75" customHeight="1" x14ac:dyDescent="0.2">
      <c r="A25" s="42" t="s">
        <v>28</v>
      </c>
      <c r="B25" s="43">
        <v>86</v>
      </c>
      <c r="C25" s="43">
        <v>26</v>
      </c>
      <c r="D25" s="43">
        <v>54</v>
      </c>
      <c r="E25" s="43">
        <v>39950</v>
      </c>
      <c r="F25" s="44">
        <v>5164.048000081807</v>
      </c>
      <c r="G25" s="44">
        <v>513.84834060219964</v>
      </c>
      <c r="H25" s="46">
        <v>0</v>
      </c>
      <c r="I25" s="44">
        <f>(F25-G25-H25)/1.95583</f>
        <v>2377.6093318333433</v>
      </c>
    </row>
    <row r="26" spans="1:18" ht="12.75" customHeight="1" x14ac:dyDescent="0.2">
      <c r="A26" s="42" t="s">
        <v>29</v>
      </c>
      <c r="B26" s="47">
        <v>86</v>
      </c>
      <c r="C26" s="47">
        <v>36</v>
      </c>
      <c r="D26" s="47">
        <v>40</v>
      </c>
      <c r="E26" s="43">
        <v>54100</v>
      </c>
      <c r="F26" s="44">
        <v>5979.5585505897752</v>
      </c>
      <c r="G26" s="44">
        <v>613.03896555426593</v>
      </c>
      <c r="H26" s="46">
        <v>0</v>
      </c>
      <c r="I26" s="44">
        <v>5366.5195850355094</v>
      </c>
    </row>
    <row r="27" spans="1:18" ht="12.75" customHeight="1" x14ac:dyDescent="0.2">
      <c r="A27" s="42" t="s">
        <v>30</v>
      </c>
      <c r="B27" s="47">
        <v>86</v>
      </c>
      <c r="C27" s="47">
        <v>33</v>
      </c>
      <c r="D27" s="47">
        <v>50</v>
      </c>
      <c r="E27" s="43">
        <v>52500</v>
      </c>
      <c r="F27" s="44">
        <v>6390.6372230715351</v>
      </c>
      <c r="G27" s="44">
        <v>869.19619803357148</v>
      </c>
      <c r="H27" s="44">
        <v>21.474259010241177</v>
      </c>
      <c r="I27" s="44">
        <v>5499.9667660277228</v>
      </c>
    </row>
    <row r="28" spans="1:18" ht="12.75" customHeight="1" x14ac:dyDescent="0.2">
      <c r="A28" s="42" t="s">
        <v>31</v>
      </c>
      <c r="B28" s="47">
        <v>86</v>
      </c>
      <c r="C28" s="47">
        <v>41</v>
      </c>
      <c r="D28" s="47">
        <v>52</v>
      </c>
      <c r="E28" s="43">
        <v>53800</v>
      </c>
      <c r="F28" s="44">
        <v>6126.8106123742864</v>
      </c>
      <c r="G28" s="44">
        <v>631.44547327732982</v>
      </c>
      <c r="H28" s="46">
        <v>0</v>
      </c>
      <c r="I28" s="44">
        <v>5489.229636522602</v>
      </c>
    </row>
    <row r="29" spans="1:18" ht="12.75" customHeight="1" x14ac:dyDescent="0.2">
      <c r="A29" s="48" t="s">
        <v>32</v>
      </c>
      <c r="B29" s="47">
        <v>86</v>
      </c>
      <c r="C29" s="47">
        <v>54</v>
      </c>
      <c r="D29" s="47">
        <v>48</v>
      </c>
      <c r="E29" s="43">
        <v>60000</v>
      </c>
      <c r="F29" s="44">
        <v>6257.7013339605182</v>
      </c>
      <c r="G29" s="44">
        <v>632.46805703972223</v>
      </c>
      <c r="H29" s="46">
        <v>0</v>
      </c>
      <c r="I29" s="44">
        <v>5619.6090662276374</v>
      </c>
      <c r="R29" s="74"/>
    </row>
    <row r="30" spans="1:18" ht="12.75" customHeight="1" x14ac:dyDescent="0.2">
      <c r="A30" s="48" t="s">
        <v>22</v>
      </c>
      <c r="B30" s="47">
        <v>86</v>
      </c>
      <c r="C30" s="47">
        <v>50</v>
      </c>
      <c r="D30" s="47">
        <v>35</v>
      </c>
      <c r="E30" s="43">
        <v>51300</v>
      </c>
      <c r="F30" s="44">
        <v>7294.0899771452532</v>
      </c>
      <c r="G30" s="44">
        <v>841.58643644897563</v>
      </c>
      <c r="H30" s="46">
        <v>0</v>
      </c>
      <c r="I30" s="44">
        <v>6452.503540696277</v>
      </c>
    </row>
    <row r="31" spans="1:18" ht="12.75" customHeight="1" x14ac:dyDescent="0.2">
      <c r="A31" s="48" t="s">
        <v>23</v>
      </c>
      <c r="B31" s="47">
        <v>86</v>
      </c>
      <c r="C31" s="47">
        <v>53</v>
      </c>
      <c r="D31" s="47">
        <v>32</v>
      </c>
      <c r="E31" s="43">
        <v>49500</v>
      </c>
      <c r="F31" s="44">
        <v>6928.0049902087603</v>
      </c>
      <c r="G31" s="44">
        <v>613.55025743546219</v>
      </c>
      <c r="H31" s="46">
        <v>0</v>
      </c>
      <c r="I31" s="44">
        <v>6314.454732773298</v>
      </c>
    </row>
    <row r="32" spans="1:18" ht="12.75" customHeight="1" x14ac:dyDescent="0.2">
      <c r="A32" s="48" t="s">
        <v>24</v>
      </c>
      <c r="B32" s="47">
        <v>86</v>
      </c>
      <c r="C32" s="47">
        <v>50</v>
      </c>
      <c r="D32" s="47">
        <v>56</v>
      </c>
      <c r="E32" s="43">
        <v>36000</v>
      </c>
      <c r="F32" s="44">
        <v>7220.9752381341941</v>
      </c>
      <c r="G32" s="44">
        <v>922.37055367797814</v>
      </c>
      <c r="H32" s="46">
        <v>0</v>
      </c>
      <c r="I32" s="44">
        <v>6287.8675549510954</v>
      </c>
    </row>
    <row r="33" spans="1:9" ht="12.75" customHeight="1" x14ac:dyDescent="0.2">
      <c r="A33" s="48" t="s">
        <v>25</v>
      </c>
      <c r="B33" s="47">
        <v>86</v>
      </c>
      <c r="C33" s="47">
        <v>45</v>
      </c>
      <c r="D33" s="47">
        <v>47</v>
      </c>
      <c r="E33" s="43">
        <v>43400</v>
      </c>
      <c r="F33" s="44">
        <v>7569.1650092288182</v>
      </c>
      <c r="G33" s="44">
        <v>818.57830179514576</v>
      </c>
      <c r="H33" s="44">
        <v>15.850048317082774</v>
      </c>
      <c r="I33" s="44">
        <v>6734.7366591165901</v>
      </c>
    </row>
    <row r="34" spans="1:9" ht="12.75" customHeight="1" x14ac:dyDescent="0.2">
      <c r="A34" s="48" t="s">
        <v>44</v>
      </c>
      <c r="B34" s="47">
        <v>86</v>
      </c>
      <c r="C34" s="47">
        <v>54</v>
      </c>
      <c r="D34" s="47">
        <v>35</v>
      </c>
      <c r="E34" s="43">
        <v>58000</v>
      </c>
      <c r="F34" s="44">
        <v>7613.1361110116932</v>
      </c>
      <c r="G34" s="44">
        <v>861.01552793443193</v>
      </c>
      <c r="H34" s="44">
        <v>26.075885941007144</v>
      </c>
      <c r="I34" s="44">
        <v>6726.5559890174509</v>
      </c>
    </row>
    <row r="35" spans="1:9" ht="12.75" customHeight="1" x14ac:dyDescent="0.2">
      <c r="A35" s="48" t="s">
        <v>46</v>
      </c>
      <c r="B35" s="47">
        <v>86</v>
      </c>
      <c r="C35" s="47">
        <v>46</v>
      </c>
      <c r="D35" s="47">
        <v>42</v>
      </c>
      <c r="E35" s="43">
        <v>51000</v>
      </c>
      <c r="F35" s="44">
        <v>7761</v>
      </c>
      <c r="G35" s="44">
        <v>920</v>
      </c>
      <c r="H35" s="44">
        <v>45</v>
      </c>
      <c r="I35" s="44">
        <v>7110</v>
      </c>
    </row>
    <row r="36" spans="1:9" ht="12.75" customHeight="1" x14ac:dyDescent="0.2">
      <c r="A36" s="48" t="s">
        <v>48</v>
      </c>
      <c r="B36" s="47">
        <v>86</v>
      </c>
      <c r="C36" s="47">
        <v>46</v>
      </c>
      <c r="D36" s="47">
        <v>41</v>
      </c>
      <c r="E36" s="43">
        <v>41250</v>
      </c>
      <c r="F36" s="44">
        <v>7795</v>
      </c>
      <c r="G36" s="44">
        <v>1100</v>
      </c>
      <c r="H36" s="44">
        <v>0</v>
      </c>
      <c r="I36" s="44">
        <v>6695</v>
      </c>
    </row>
    <row r="37" spans="1:9" ht="12.75" customHeight="1" x14ac:dyDescent="0.2">
      <c r="A37" s="48" t="s">
        <v>49</v>
      </c>
      <c r="B37" s="47">
        <v>86</v>
      </c>
      <c r="C37" s="47">
        <v>43</v>
      </c>
      <c r="D37" s="47">
        <v>27</v>
      </c>
      <c r="E37" s="43">
        <v>58350</v>
      </c>
      <c r="F37" s="44">
        <v>7871</v>
      </c>
      <c r="G37" s="44">
        <v>698</v>
      </c>
      <c r="H37" s="44">
        <v>0</v>
      </c>
      <c r="I37" s="44">
        <v>7173</v>
      </c>
    </row>
    <row r="38" spans="1:9" ht="12.75" customHeight="1" x14ac:dyDescent="0.2">
      <c r="A38" s="48" t="s">
        <v>64</v>
      </c>
      <c r="B38" s="18">
        <v>86</v>
      </c>
      <c r="C38" s="18">
        <v>49</v>
      </c>
      <c r="D38" s="18">
        <v>29</v>
      </c>
      <c r="E38" s="18">
        <v>58100</v>
      </c>
      <c r="F38" s="18">
        <v>8235</v>
      </c>
      <c r="G38" s="18">
        <v>778</v>
      </c>
      <c r="H38" s="18">
        <v>12</v>
      </c>
      <c r="I38" s="18">
        <v>7445</v>
      </c>
    </row>
    <row r="39" spans="1:9" ht="12.75" customHeight="1" x14ac:dyDescent="0.2">
      <c r="A39" s="48" t="s">
        <v>65</v>
      </c>
      <c r="B39" s="47">
        <v>86</v>
      </c>
      <c r="C39" s="47">
        <v>61</v>
      </c>
      <c r="D39" s="47">
        <v>24</v>
      </c>
      <c r="E39" s="43">
        <v>59950</v>
      </c>
      <c r="F39" s="44">
        <v>8160</v>
      </c>
      <c r="G39" s="44">
        <v>689</v>
      </c>
      <c r="H39" s="44">
        <v>18</v>
      </c>
      <c r="I39" s="44">
        <v>7453</v>
      </c>
    </row>
    <row r="40" spans="1:9" ht="12.75" customHeight="1" x14ac:dyDescent="0.2">
      <c r="A40" s="48" t="s">
        <v>66</v>
      </c>
      <c r="B40" s="47">
        <v>86</v>
      </c>
      <c r="C40" s="47">
        <v>53</v>
      </c>
      <c r="D40" s="47">
        <v>20</v>
      </c>
      <c r="E40" s="43">
        <v>52370</v>
      </c>
      <c r="F40" s="44">
        <v>8567</v>
      </c>
      <c r="G40" s="44">
        <v>687</v>
      </c>
      <c r="H40" s="44">
        <v>12</v>
      </c>
      <c r="I40" s="44">
        <v>7868</v>
      </c>
    </row>
    <row r="41" spans="1:9" ht="12.75" customHeight="1" x14ac:dyDescent="0.2">
      <c r="A41" s="48" t="s">
        <v>85</v>
      </c>
      <c r="B41" s="47">
        <v>86</v>
      </c>
      <c r="C41" s="47">
        <v>65</v>
      </c>
      <c r="D41" s="47">
        <v>20</v>
      </c>
      <c r="E41" s="47">
        <v>63250</v>
      </c>
      <c r="F41" s="47">
        <v>8166</v>
      </c>
      <c r="G41" s="47">
        <v>677</v>
      </c>
      <c r="H41" s="47">
        <v>27</v>
      </c>
      <c r="I41" s="47">
        <v>7462</v>
      </c>
    </row>
    <row r="42" spans="1:9" ht="12.75" customHeight="1" x14ac:dyDescent="0.2">
      <c r="A42" s="48" t="s">
        <v>87</v>
      </c>
      <c r="B42" s="47">
        <v>86</v>
      </c>
      <c r="C42" s="47">
        <v>56</v>
      </c>
      <c r="D42" s="47">
        <v>25</v>
      </c>
      <c r="E42" s="47">
        <v>55150</v>
      </c>
      <c r="F42" s="47">
        <v>8325</v>
      </c>
      <c r="G42" s="47">
        <v>701</v>
      </c>
      <c r="H42" s="47">
        <v>8</v>
      </c>
      <c r="I42" s="47">
        <v>7616</v>
      </c>
    </row>
    <row r="43" spans="1:9" ht="12.75" customHeight="1" x14ac:dyDescent="0.2">
      <c r="A43" s="48" t="s">
        <v>90</v>
      </c>
      <c r="B43" s="47">
        <v>86</v>
      </c>
      <c r="C43" s="47">
        <v>55</v>
      </c>
      <c r="D43" s="47">
        <v>29</v>
      </c>
      <c r="E43" s="47">
        <v>54950</v>
      </c>
      <c r="F43" s="47">
        <v>7699</v>
      </c>
      <c r="G43" s="47">
        <v>935</v>
      </c>
      <c r="H43" s="47">
        <v>0</v>
      </c>
      <c r="I43" s="47">
        <v>6864</v>
      </c>
    </row>
    <row r="44" spans="1:9" ht="12.75" customHeight="1" x14ac:dyDescent="0.2">
      <c r="A44" s="48" t="s">
        <v>92</v>
      </c>
      <c r="B44" s="47">
        <v>86</v>
      </c>
      <c r="C44" s="47">
        <v>61</v>
      </c>
      <c r="D44" s="47">
        <v>25</v>
      </c>
      <c r="E44" s="47">
        <v>61833</v>
      </c>
      <c r="F44" s="47">
        <v>8357</v>
      </c>
      <c r="G44" s="47">
        <v>818</v>
      </c>
      <c r="H44" s="47">
        <v>0</v>
      </c>
      <c r="I44" s="47">
        <v>7539</v>
      </c>
    </row>
    <row r="45" spans="1:9" ht="12.75" customHeight="1" x14ac:dyDescent="0.2">
      <c r="A45" s="72" t="s">
        <v>94</v>
      </c>
      <c r="B45" s="47">
        <v>86</v>
      </c>
      <c r="C45" s="47">
        <v>78</v>
      </c>
      <c r="D45" s="47">
        <v>19</v>
      </c>
      <c r="E45" s="47">
        <v>65154</v>
      </c>
      <c r="F45" s="47">
        <v>9938</v>
      </c>
      <c r="G45" s="47">
        <v>809</v>
      </c>
      <c r="H45" s="47">
        <v>0</v>
      </c>
      <c r="I45" s="47">
        <v>9129</v>
      </c>
    </row>
    <row r="46" spans="1:9" ht="12.75" customHeight="1" x14ac:dyDescent="0.2">
      <c r="A46" s="73" t="s">
        <v>96</v>
      </c>
      <c r="B46" s="74">
        <v>86</v>
      </c>
      <c r="C46" s="47">
        <v>70</v>
      </c>
      <c r="D46" s="47">
        <v>28</v>
      </c>
      <c r="E46" s="47">
        <v>60345</v>
      </c>
      <c r="F46" s="47">
        <v>9696</v>
      </c>
      <c r="G46" s="47">
        <v>914</v>
      </c>
      <c r="H46" s="47">
        <v>9</v>
      </c>
      <c r="I46" s="47">
        <v>8773</v>
      </c>
    </row>
    <row r="47" spans="1:9" ht="12.75" customHeight="1" x14ac:dyDescent="0.2">
      <c r="A47" s="73" t="s">
        <v>97</v>
      </c>
      <c r="B47" s="74">
        <v>86</v>
      </c>
      <c r="C47" s="47">
        <v>72</v>
      </c>
      <c r="D47" s="47">
        <v>30</v>
      </c>
      <c r="E47" s="47">
        <v>72366</v>
      </c>
      <c r="F47" s="47">
        <v>9898</v>
      </c>
      <c r="G47" s="47">
        <v>879</v>
      </c>
      <c r="H47" s="47">
        <v>28</v>
      </c>
      <c r="I47" s="47">
        <v>8991</v>
      </c>
    </row>
    <row r="48" spans="1:9" ht="12.75" customHeight="1" x14ac:dyDescent="0.2">
      <c r="A48" s="73" t="s">
        <v>100</v>
      </c>
      <c r="B48" s="74">
        <v>86</v>
      </c>
      <c r="C48" s="74">
        <v>70</v>
      </c>
      <c r="D48" s="74">
        <v>28</v>
      </c>
      <c r="E48" s="74">
        <v>57007</v>
      </c>
      <c r="F48" s="74">
        <v>9914</v>
      </c>
      <c r="G48" s="74">
        <v>879</v>
      </c>
      <c r="H48" s="74">
        <v>22</v>
      </c>
      <c r="I48" s="74">
        <v>9013</v>
      </c>
    </row>
    <row r="49" spans="1:9" ht="12.75" customHeight="1" x14ac:dyDescent="0.2">
      <c r="A49" s="73" t="s">
        <v>103</v>
      </c>
      <c r="B49" s="74">
        <v>86</v>
      </c>
      <c r="C49" s="74">
        <v>68</v>
      </c>
      <c r="D49" s="74">
        <v>35</v>
      </c>
      <c r="E49" s="74">
        <v>53948</v>
      </c>
      <c r="F49" s="74">
        <v>10639</v>
      </c>
      <c r="G49" s="74">
        <v>932</v>
      </c>
      <c r="H49" s="74">
        <v>49</v>
      </c>
      <c r="I49" s="74">
        <v>9658</v>
      </c>
    </row>
    <row r="50" spans="1:9" ht="12.75" customHeight="1" x14ac:dyDescent="0.2">
      <c r="A50" s="73" t="s">
        <v>104</v>
      </c>
      <c r="B50" s="74">
        <v>86</v>
      </c>
      <c r="C50" s="74">
        <v>59</v>
      </c>
      <c r="D50" s="74">
        <v>29</v>
      </c>
      <c r="E50" s="74">
        <v>49158</v>
      </c>
      <c r="F50" s="74">
        <v>10669</v>
      </c>
      <c r="G50" s="74">
        <v>974</v>
      </c>
      <c r="H50" s="74">
        <v>34</v>
      </c>
      <c r="I50" s="74">
        <v>9661</v>
      </c>
    </row>
    <row r="51" spans="1:9" ht="12.75" customHeight="1" x14ac:dyDescent="0.2">
      <c r="A51" s="73" t="s">
        <v>107</v>
      </c>
      <c r="B51" s="74">
        <v>86</v>
      </c>
      <c r="C51" s="74">
        <v>78</v>
      </c>
      <c r="D51" s="74">
        <v>29</v>
      </c>
      <c r="E51" s="74">
        <v>56450</v>
      </c>
      <c r="F51" s="74">
        <v>10358</v>
      </c>
      <c r="G51" s="74">
        <v>944</v>
      </c>
      <c r="H51" s="74">
        <v>12</v>
      </c>
      <c r="I51" s="74">
        <v>9402</v>
      </c>
    </row>
    <row r="52" spans="1:9" ht="12.75" customHeight="1" x14ac:dyDescent="0.2">
      <c r="A52" s="73" t="s">
        <v>109</v>
      </c>
      <c r="B52" s="74">
        <v>86</v>
      </c>
      <c r="C52" s="74">
        <v>51</v>
      </c>
      <c r="D52" s="74">
        <v>30</v>
      </c>
      <c r="E52" s="74">
        <v>51465</v>
      </c>
      <c r="F52" s="74">
        <v>10767</v>
      </c>
      <c r="G52" s="74">
        <v>1114</v>
      </c>
      <c r="H52" s="74">
        <v>12</v>
      </c>
      <c r="I52" s="74">
        <v>9641</v>
      </c>
    </row>
    <row r="53" spans="1:9" ht="12.75" customHeight="1" x14ac:dyDescent="0.2">
      <c r="A53" s="73" t="s">
        <v>111</v>
      </c>
      <c r="B53" s="74">
        <v>86</v>
      </c>
      <c r="C53" s="74">
        <v>82</v>
      </c>
      <c r="D53" s="74">
        <v>32</v>
      </c>
      <c r="E53" s="74">
        <v>47552</v>
      </c>
      <c r="F53" s="74">
        <v>10834</v>
      </c>
      <c r="G53" s="74">
        <v>1024</v>
      </c>
      <c r="H53" s="74">
        <v>53</v>
      </c>
      <c r="I53" s="74">
        <v>9757</v>
      </c>
    </row>
    <row r="54" spans="1:9" ht="12.75" customHeight="1" x14ac:dyDescent="0.2">
      <c r="A54" s="73" t="s">
        <v>123</v>
      </c>
      <c r="B54" s="74">
        <v>86</v>
      </c>
      <c r="C54" s="74">
        <v>67</v>
      </c>
      <c r="D54" s="74">
        <v>19</v>
      </c>
      <c r="E54" s="74">
        <v>37036</v>
      </c>
      <c r="F54" s="74">
        <v>11554</v>
      </c>
      <c r="G54" s="74">
        <v>1189</v>
      </c>
      <c r="H54" s="74">
        <v>12</v>
      </c>
      <c r="I54" s="74">
        <v>10353</v>
      </c>
    </row>
  </sheetData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Info</vt:lpstr>
      <vt:lpstr>Orchester seit 1990</vt:lpstr>
      <vt:lpstr>Kammerorchester seit 1980</vt:lpstr>
      <vt:lpstr>Philharmoniker 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Kulturorchester in Stuttgart seit 1980 nach Zahl der Mitglieder, Konzerte, Besucher, Ausgaben, Einnahmen und öffentlichen Zuweisungen</dc:title>
  <dc:subject>TABELLE</dc:subject>
  <dc:creator>U12A032</dc:creator>
  <dc:description/>
  <cp:lastModifiedBy>Engelbrecht, Karin</cp:lastModifiedBy>
  <cp:lastPrinted>2020-09-16T09:41:42Z</cp:lastPrinted>
  <dcterms:created xsi:type="dcterms:W3CDTF">2020-04-28T06:41:57Z</dcterms:created>
  <dcterms:modified xsi:type="dcterms:W3CDTF">2025-03-18T14:55:33Z</dcterms:modified>
</cp:coreProperties>
</file>