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G1.2\Privatschulen\GRDr\"/>
    </mc:Choice>
  </mc:AlternateContent>
  <bookViews>
    <workbookView xWindow="0" yWindow="0" windowWidth="23040" windowHeight="10116"/>
  </bookViews>
  <sheets>
    <sheet name="Anlage GRD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G102" i="1"/>
  <c r="D101" i="1"/>
  <c r="M100" i="1"/>
  <c r="E99" i="1"/>
  <c r="E101" i="1" s="1"/>
  <c r="E97" i="1"/>
  <c r="M97" i="1" s="1"/>
  <c r="N97" i="1" s="1"/>
  <c r="I95" i="1"/>
  <c r="N95" i="1" s="1"/>
  <c r="F94" i="1"/>
  <c r="N94" i="1" s="1"/>
  <c r="F92" i="1"/>
  <c r="N92" i="1" s="1"/>
  <c r="E91" i="1"/>
  <c r="D91" i="1"/>
  <c r="L90" i="1"/>
  <c r="N89" i="1"/>
  <c r="L89" i="1"/>
  <c r="N87" i="1"/>
  <c r="H87" i="1"/>
  <c r="H102" i="1" s="1"/>
  <c r="G87" i="1"/>
  <c r="E77" i="1"/>
  <c r="D77" i="1"/>
  <c r="C77" i="1"/>
  <c r="K76" i="1"/>
  <c r="K75" i="1"/>
  <c r="N75" i="1" s="1"/>
  <c r="E74" i="1"/>
  <c r="D74" i="1"/>
  <c r="C74" i="1"/>
  <c r="I73" i="1"/>
  <c r="H72" i="1"/>
  <c r="N72" i="1" s="1"/>
  <c r="E71" i="1"/>
  <c r="D71" i="1"/>
  <c r="C71" i="1"/>
  <c r="I70" i="1"/>
  <c r="F69" i="1"/>
  <c r="N69" i="1" s="1"/>
  <c r="E68" i="1"/>
  <c r="D68" i="1"/>
  <c r="C68" i="1"/>
  <c r="H67" i="1"/>
  <c r="G66" i="1"/>
  <c r="N65" i="1"/>
  <c r="F65" i="1"/>
  <c r="E64" i="1"/>
  <c r="D64" i="1"/>
  <c r="C64" i="1"/>
  <c r="F62" i="1"/>
  <c r="E61" i="1"/>
  <c r="D61" i="1"/>
  <c r="C61" i="1"/>
  <c r="I60" i="1"/>
  <c r="H59" i="1"/>
  <c r="F58" i="1"/>
  <c r="N59" i="1" s="1"/>
  <c r="F56" i="1"/>
  <c r="N56" i="1" s="1"/>
  <c r="E55" i="1"/>
  <c r="D55" i="1"/>
  <c r="C55" i="1"/>
  <c r="I54" i="1"/>
  <c r="F53" i="1"/>
  <c r="N53" i="1" s="1"/>
  <c r="E52" i="1"/>
  <c r="D52" i="1"/>
  <c r="C52" i="1"/>
  <c r="M51" i="1"/>
  <c r="J50" i="1"/>
  <c r="I49" i="1"/>
  <c r="F48" i="1"/>
  <c r="N48" i="1" s="1"/>
  <c r="M46" i="1"/>
  <c r="M78" i="1" s="1"/>
  <c r="M87" i="1" s="1"/>
  <c r="K46" i="1"/>
  <c r="K78" i="1" s="1"/>
  <c r="K87" i="1" s="1"/>
  <c r="K102" i="1" s="1"/>
  <c r="G46" i="1"/>
  <c r="M36" i="1"/>
  <c r="K36" i="1"/>
  <c r="J36" i="1"/>
  <c r="J46" i="1" s="1"/>
  <c r="J78" i="1" s="1"/>
  <c r="J87" i="1" s="1"/>
  <c r="J102" i="1" s="1"/>
  <c r="G36" i="1"/>
  <c r="E35" i="1"/>
  <c r="D35" i="1"/>
  <c r="C35" i="1"/>
  <c r="I34" i="1"/>
  <c r="F33" i="1"/>
  <c r="N33" i="1" s="1"/>
  <c r="E32" i="1"/>
  <c r="D32" i="1"/>
  <c r="C32" i="1"/>
  <c r="I31" i="1"/>
  <c r="F30" i="1"/>
  <c r="N30" i="1" s="1"/>
  <c r="F28" i="1"/>
  <c r="N28" i="1" s="1"/>
  <c r="I26" i="1"/>
  <c r="N26" i="1" s="1"/>
  <c r="I24" i="1"/>
  <c r="N24" i="1" s="1"/>
  <c r="E23" i="1"/>
  <c r="D23" i="1"/>
  <c r="D36" i="1" s="1"/>
  <c r="D46" i="1" s="1"/>
  <c r="D78" i="1" s="1"/>
  <c r="D87" i="1" s="1"/>
  <c r="D102" i="1" s="1"/>
  <c r="C23" i="1"/>
  <c r="L22" i="1"/>
  <c r="L36" i="1" s="1"/>
  <c r="L46" i="1" s="1"/>
  <c r="L78" i="1" s="1"/>
  <c r="L87" i="1" s="1"/>
  <c r="L102" i="1" s="1"/>
  <c r="K21" i="1"/>
  <c r="F19" i="1"/>
  <c r="N19" i="1" s="1"/>
  <c r="E18" i="1"/>
  <c r="E36" i="1" s="1"/>
  <c r="E46" i="1" s="1"/>
  <c r="E78" i="1" s="1"/>
  <c r="E87" i="1" s="1"/>
  <c r="E102" i="1" s="1"/>
  <c r="D18" i="1"/>
  <c r="C18" i="1"/>
  <c r="H17" i="1"/>
  <c r="H36" i="1" s="1"/>
  <c r="H46" i="1" s="1"/>
  <c r="N16" i="1"/>
  <c r="I14" i="1"/>
  <c r="I36" i="1" s="1"/>
  <c r="I46" i="1" s="1"/>
  <c r="I78" i="1" s="1"/>
  <c r="I87" i="1" s="1"/>
  <c r="I102" i="1" s="1"/>
  <c r="F12" i="1"/>
  <c r="N12" i="1" s="1"/>
  <c r="F36" i="1" l="1"/>
  <c r="F46" i="1" s="1"/>
  <c r="F78" i="1" s="1"/>
  <c r="F87" i="1" s="1"/>
  <c r="M99" i="1"/>
  <c r="N99" i="1" s="1"/>
  <c r="N102" i="1" s="1"/>
  <c r="N14" i="1"/>
  <c r="N36" i="1" s="1"/>
  <c r="N46" i="1" s="1"/>
  <c r="M102" i="1" l="1"/>
</calcChain>
</file>

<file path=xl/sharedStrings.xml><?xml version="1.0" encoding="utf-8"?>
<sst xmlns="http://schemas.openxmlformats.org/spreadsheetml/2006/main" count="233" uniqueCount="115">
  <si>
    <t>Zuwendungen 2018 an Schulen in freier Trägerschaft ( Privatschulen )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</si>
  <si>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</si>
  <si>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</si>
  <si>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</si>
  <si>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</si>
  <si>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</si>
  <si>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</si>
  <si>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</si>
  <si>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</si>
  <si>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</si>
  <si>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Sonderpädagogische Bildungs- und Beratungszentren</t>
  </si>
  <si>
    <t>Zuwen-</t>
  </si>
  <si>
    <t xml:space="preserve">stufen           </t>
  </si>
  <si>
    <t>zahl</t>
  </si>
  <si>
    <t>inges.</t>
  </si>
  <si>
    <t>schulen*</t>
  </si>
  <si>
    <t xml:space="preserve">schulen </t>
  </si>
  <si>
    <t>schulen</t>
  </si>
  <si>
    <t xml:space="preserve">sien </t>
  </si>
  <si>
    <t>mit Förderschwerpunkt</t>
  </si>
  <si>
    <t>dung 2018</t>
  </si>
  <si>
    <t>Werkreal-</t>
  </si>
  <si>
    <t>Lernen</t>
  </si>
  <si>
    <t>geistige</t>
  </si>
  <si>
    <t>körperl. u.</t>
  </si>
  <si>
    <t>Emotionale u.</t>
  </si>
  <si>
    <t xml:space="preserve"> Gesamt</t>
  </si>
  <si>
    <t>Entwicklung</t>
  </si>
  <si>
    <t>motor.Entw.</t>
  </si>
  <si>
    <t>geist. Entw.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</si>
  <si>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</si>
  <si>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</si>
  <si>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</si>
  <si>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</si>
  <si>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</si>
  <si>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</si>
  <si>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</si>
  <si>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12     </t>
  </si>
  <si>
    <t>Gymn.</t>
  </si>
  <si>
    <t>Ev. Mörike-</t>
  </si>
  <si>
    <t xml:space="preserve">Gym. 5 bis 12     </t>
  </si>
  <si>
    <t>Gymn. u. RS</t>
  </si>
  <si>
    <t>RS 5 bis 10</t>
  </si>
  <si>
    <t>Torwiesen-</t>
  </si>
  <si>
    <t>GS 1 bis 4</t>
  </si>
  <si>
    <t>schule</t>
  </si>
  <si>
    <t>RS 5-10</t>
  </si>
  <si>
    <t>SBBZ geist.Entw.</t>
  </si>
  <si>
    <t>SBBZ motor.Entw.</t>
  </si>
  <si>
    <t>Albertus-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</si>
  <si>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</si>
  <si>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</si>
  <si>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</si>
  <si>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</si>
  <si>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</si>
  <si>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</si>
  <si>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</si>
  <si>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5 bis 13</t>
  </si>
  <si>
    <t>Silberwald</t>
  </si>
  <si>
    <t>Zwischen-</t>
  </si>
  <si>
    <t>summe</t>
  </si>
  <si>
    <t>* Grundschulen werden betragsmäßig wie Realschulen behandelt</t>
  </si>
  <si>
    <t xml:space="preserve">stufen       </t>
  </si>
  <si>
    <t>insges.</t>
  </si>
  <si>
    <t>Stand:</t>
  </si>
  <si>
    <t>Übertrag Zwi-</t>
  </si>
  <si>
    <t>schensumme</t>
  </si>
  <si>
    <t>Michael Bauer</t>
  </si>
  <si>
    <t>GS    1 bis 4</t>
  </si>
  <si>
    <t>Gym. 5 bis 13</t>
  </si>
  <si>
    <t>SBBZ Lernen</t>
  </si>
  <si>
    <t>SBBZ E u. g. Entw.</t>
  </si>
  <si>
    <t>1 bis 4</t>
  </si>
  <si>
    <t>Uhlandshöhe</t>
  </si>
  <si>
    <t>element-i</t>
  </si>
  <si>
    <t>Schule im Step**</t>
  </si>
  <si>
    <t>BiL-Privat-</t>
  </si>
  <si>
    <t>RS   5 bis 10</t>
  </si>
  <si>
    <t>Gym 5 bis 12</t>
  </si>
  <si>
    <t>Freie Aktive</t>
  </si>
  <si>
    <t xml:space="preserve">GS 1 bis 4        </t>
  </si>
  <si>
    <t>HWRS 5 bis 10</t>
  </si>
  <si>
    <t>Freie Evang.</t>
  </si>
  <si>
    <t>Schule e.V.</t>
  </si>
  <si>
    <t>WRS 5 bis 10</t>
  </si>
  <si>
    <t>Merz-Schule</t>
  </si>
  <si>
    <t>5 bis 12</t>
  </si>
  <si>
    <t>Waldschule</t>
  </si>
  <si>
    <t>RS     5 bis 10</t>
  </si>
  <si>
    <t>Degerloch</t>
  </si>
  <si>
    <t>Gym. 5 bis 12</t>
  </si>
  <si>
    <t>Karl-Schubert-</t>
  </si>
  <si>
    <t>SoSchKiga</t>
  </si>
  <si>
    <t>SoG</t>
  </si>
  <si>
    <t>**Namensänderung/Schulträgerwechsel in 2012 (vorher Lernwerkstatt Steppkes)</t>
  </si>
  <si>
    <t>Therapeuticum</t>
  </si>
  <si>
    <t xml:space="preserve">SoSch 1bis 9  </t>
  </si>
  <si>
    <t>Raphaelhaus</t>
  </si>
  <si>
    <t>SoK</t>
  </si>
  <si>
    <t>Raiffeisen-GS</t>
  </si>
  <si>
    <t>Feuerbach</t>
  </si>
  <si>
    <t>Galileo GS</t>
  </si>
  <si>
    <t>Kolping-Kolleg</t>
  </si>
  <si>
    <t>Albert-</t>
  </si>
  <si>
    <t>Schweitzer-</t>
  </si>
  <si>
    <t>1 bis 10</t>
  </si>
  <si>
    <t>Schule SoE</t>
  </si>
  <si>
    <t>Dietrich-Bon-</t>
  </si>
  <si>
    <t>SBBZ 1 bis 10</t>
  </si>
  <si>
    <t>hoeffer-Schule</t>
  </si>
  <si>
    <t xml:space="preserve">SoSchulKiga        </t>
  </si>
  <si>
    <t>SoE</t>
  </si>
  <si>
    <t xml:space="preserve">Summe </t>
  </si>
  <si>
    <t>z.Vgl. Vor-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</si>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</sst>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&quot;DM&quot;"/>
    <numFmt numFmtId="168" formatCode="#,##0.00_ ;\-#,##0.00\ "/>
    <numFmt numFmtId="169" formatCode="_-* #,##0.00\ _D_M_-;\-* #,##0.00\ _D_M_-;_-* &quot;-&quot;??\ _D_M_-;_-@_-"/>
    <numFmt numFmtId="170" formatCode="_-* #,##0\ _D_M_-;\-* #,##0\ _D_M_-;_-* &quot;-&quot;??\ _D_M_-;_-@_-"/>
    <numFmt numFmtId="171" formatCode="#,##0_ ;\-#,##0\ 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center"/>
    </xf>
    <xf numFmtId="165" fontId="6" fillId="0" borderId="9" xfId="2" applyFont="1" applyBorder="1" applyAlignment="1">
      <alignment horizontal="center" wrapText="1"/>
    </xf>
    <xf numFmtId="165" fontId="6" fillId="0" borderId="9" xfId="2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14" fontId="6" fillId="0" borderId="9" xfId="0" applyNumberFormat="1" applyFont="1" applyBorder="1" applyAlignment="1">
      <alignment horizontal="left"/>
    </xf>
    <xf numFmtId="0" fontId="4" fillId="0" borderId="9" xfId="0" applyFont="1" applyBorder="1"/>
    <xf numFmtId="17" fontId="6" fillId="0" borderId="9" xfId="0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66" fontId="4" fillId="0" borderId="9" xfId="3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4" fillId="0" borderId="13" xfId="0" applyFont="1" applyBorder="1"/>
    <xf numFmtId="14" fontId="6" fillId="0" borderId="14" xfId="0" applyNumberFormat="1" applyFont="1" applyBorder="1" applyAlignment="1">
      <alignment horizontal="left" wrapText="1"/>
    </xf>
    <xf numFmtId="168" fontId="4" fillId="0" borderId="14" xfId="2" applyNumberFormat="1" applyFont="1" applyBorder="1" applyAlignment="1">
      <alignment horizontal="center"/>
    </xf>
    <xf numFmtId="168" fontId="4" fillId="0" borderId="14" xfId="2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14" xfId="0" applyFont="1" applyFill="1" applyBorder="1"/>
    <xf numFmtId="0" fontId="0" fillId="0" borderId="10" xfId="0" applyFill="1" applyBorder="1"/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/>
    <xf numFmtId="3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 applyAlignment="1"/>
    <xf numFmtId="0" fontId="4" fillId="0" borderId="9" xfId="0" applyFont="1" applyFill="1" applyBorder="1"/>
    <xf numFmtId="0" fontId="4" fillId="0" borderId="4" xfId="0" applyFont="1" applyBorder="1" applyAlignment="1"/>
    <xf numFmtId="169" fontId="4" fillId="0" borderId="4" xfId="1" applyFont="1" applyBorder="1"/>
    <xf numFmtId="0" fontId="4" fillId="0" borderId="14" xfId="0" applyFont="1" applyFill="1" applyBorder="1"/>
    <xf numFmtId="0" fontId="4" fillId="0" borderId="14" xfId="0" applyFont="1" applyBorder="1" applyAlignment="1"/>
    <xf numFmtId="0" fontId="4" fillId="0" borderId="9" xfId="0" applyFont="1" applyFill="1" applyBorder="1" applyAlignment="1"/>
    <xf numFmtId="170" fontId="4" fillId="0" borderId="9" xfId="1" applyNumberFormat="1" applyFont="1" applyBorder="1"/>
    <xf numFmtId="3" fontId="4" fillId="0" borderId="9" xfId="0" applyNumberFormat="1" applyFont="1" applyBorder="1"/>
    <xf numFmtId="0" fontId="6" fillId="2" borderId="15" xfId="0" applyFont="1" applyFill="1" applyBorder="1"/>
    <xf numFmtId="0" fontId="0" fillId="2" borderId="15" xfId="0" applyFill="1" applyBorder="1"/>
    <xf numFmtId="3" fontId="6" fillId="2" borderId="15" xfId="0" applyNumberFormat="1" applyFont="1" applyFill="1" applyBorder="1" applyAlignment="1">
      <alignment horizontal="center"/>
    </xf>
    <xf numFmtId="3" fontId="6" fillId="2" borderId="15" xfId="0" applyNumberFormat="1" applyFont="1" applyFill="1" applyBorder="1"/>
    <xf numFmtId="3" fontId="6" fillId="2" borderId="15" xfId="1" applyNumberFormat="1" applyFont="1" applyFill="1" applyBorder="1" applyAlignment="1">
      <alignment horizontal="center"/>
    </xf>
    <xf numFmtId="0" fontId="6" fillId="2" borderId="1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3" fontId="4" fillId="2" borderId="16" xfId="0" applyNumberFormat="1" applyFont="1" applyFill="1" applyBorder="1"/>
    <xf numFmtId="169" fontId="4" fillId="2" borderId="16" xfId="1" applyNumberFormat="1" applyFont="1" applyFill="1" applyBorder="1"/>
    <xf numFmtId="0" fontId="6" fillId="0" borderId="0" xfId="0" applyFont="1" applyBorder="1" applyAlignment="1">
      <alignment vertical="top"/>
    </xf>
    <xf numFmtId="0" fontId="0" fillId="0" borderId="0" xfId="0" applyBorder="1"/>
    <xf numFmtId="3" fontId="4" fillId="0" borderId="0" xfId="0" applyNumberFormat="1" applyFont="1" applyBorder="1"/>
    <xf numFmtId="169" fontId="4" fillId="0" borderId="0" xfId="1" applyNumberFormat="1" applyFont="1" applyBorder="1"/>
    <xf numFmtId="168" fontId="4" fillId="0" borderId="9" xfId="2" applyNumberFormat="1" applyFont="1" applyBorder="1" applyAlignment="1">
      <alignment horizontal="center"/>
    </xf>
    <xf numFmtId="168" fontId="4" fillId="0" borderId="17" xfId="2" applyNumberFormat="1" applyFont="1" applyBorder="1" applyAlignment="1">
      <alignment horizontal="center" wrapText="1"/>
    </xf>
    <xf numFmtId="0" fontId="6" fillId="2" borderId="18" xfId="0" applyFont="1" applyFill="1" applyBorder="1"/>
    <xf numFmtId="0" fontId="0" fillId="2" borderId="19" xfId="0" applyFill="1" applyBorder="1"/>
    <xf numFmtId="0" fontId="4" fillId="2" borderId="19" xfId="0" applyFont="1" applyFill="1" applyBorder="1"/>
    <xf numFmtId="3" fontId="6" fillId="2" borderId="18" xfId="0" applyNumberFormat="1" applyFont="1" applyFill="1" applyBorder="1" applyAlignment="1">
      <alignment horizontal="center"/>
    </xf>
    <xf numFmtId="171" fontId="6" fillId="2" borderId="9" xfId="2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0" fillId="2" borderId="21" xfId="0" applyFill="1" applyBorder="1"/>
    <xf numFmtId="0" fontId="4" fillId="2" borderId="21" xfId="0" applyFont="1" applyFill="1" applyBorder="1"/>
    <xf numFmtId="0" fontId="4" fillId="2" borderId="17" xfId="0" applyFont="1" applyFill="1" applyBorder="1"/>
    <xf numFmtId="164" fontId="4" fillId="2" borderId="17" xfId="2" applyNumberFormat="1" applyFont="1" applyFill="1" applyBorder="1"/>
    <xf numFmtId="0" fontId="6" fillId="2" borderId="17" xfId="0" applyFont="1" applyFill="1" applyBorder="1" applyAlignment="1">
      <alignment horizontal="center"/>
    </xf>
    <xf numFmtId="3" fontId="4" fillId="2" borderId="22" xfId="0" applyNumberFormat="1" applyFont="1" applyFill="1" applyBorder="1"/>
    <xf numFmtId="3" fontId="4" fillId="0" borderId="9" xfId="0" applyNumberFormat="1" applyFont="1" applyFill="1" applyBorder="1"/>
    <xf numFmtId="0" fontId="4" fillId="0" borderId="14" xfId="0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/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/>
    <xf numFmtId="3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/>
    <xf numFmtId="0" fontId="6" fillId="2" borderId="23" xfId="0" applyFont="1" applyFill="1" applyBorder="1"/>
    <xf numFmtId="0" fontId="0" fillId="2" borderId="18" xfId="0" applyFill="1" applyBorder="1"/>
    <xf numFmtId="0" fontId="4" fillId="2" borderId="18" xfId="0" applyFont="1" applyFill="1" applyBorder="1"/>
    <xf numFmtId="171" fontId="6" fillId="2" borderId="18" xfId="1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/>
    <xf numFmtId="0" fontId="0" fillId="2" borderId="17" xfId="0" applyFill="1" applyBorder="1"/>
    <xf numFmtId="0" fontId="4" fillId="2" borderId="17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169" fontId="4" fillId="2" borderId="17" xfId="1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164" fontId="4" fillId="0" borderId="4" xfId="2" applyNumberFormat="1" applyFont="1" applyFill="1" applyBorder="1"/>
    <xf numFmtId="4" fontId="4" fillId="0" borderId="4" xfId="0" applyNumberFormat="1" applyFont="1" applyFill="1" applyBorder="1"/>
    <xf numFmtId="3" fontId="6" fillId="0" borderId="9" xfId="0" applyNumberFormat="1" applyFont="1" applyFill="1" applyBorder="1"/>
    <xf numFmtId="3" fontId="4" fillId="0" borderId="9" xfId="2" applyNumberFormat="1" applyFont="1" applyFill="1" applyBorder="1" applyAlignment="1">
      <alignment horizontal="center"/>
    </xf>
    <xf numFmtId="164" fontId="4" fillId="0" borderId="9" xfId="2" applyNumberFormat="1" applyFont="1" applyFill="1" applyBorder="1"/>
    <xf numFmtId="3" fontId="4" fillId="0" borderId="9" xfId="1" applyNumberFormat="1" applyFont="1" applyFill="1" applyBorder="1" applyAlignment="1">
      <alignment horizontal="center"/>
    </xf>
    <xf numFmtId="3" fontId="6" fillId="0" borderId="6" xfId="0" applyNumberFormat="1" applyFont="1" applyFill="1" applyBorder="1"/>
    <xf numFmtId="164" fontId="4" fillId="0" borderId="14" xfId="2" applyNumberFormat="1" applyFont="1" applyFill="1" applyBorder="1"/>
    <xf numFmtId="3" fontId="4" fillId="0" borderId="14" xfId="1" applyNumberFormat="1" applyFont="1" applyFill="1" applyBorder="1" applyAlignment="1">
      <alignment horizontal="center"/>
    </xf>
    <xf numFmtId="3" fontId="6" fillId="0" borderId="11" xfId="0" applyNumberFormat="1" applyFont="1" applyFill="1" applyBorder="1"/>
    <xf numFmtId="3" fontId="4" fillId="0" borderId="27" xfId="0" applyNumberFormat="1" applyFont="1" applyBorder="1" applyAlignment="1">
      <alignment horizontal="center"/>
    </xf>
    <xf numFmtId="3" fontId="4" fillId="0" borderId="4" xfId="0" applyNumberFormat="1" applyFont="1" applyFill="1" applyBorder="1"/>
    <xf numFmtId="171" fontId="6" fillId="3" borderId="18" xfId="1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24" xfId="0" applyFont="1" applyFill="1" applyBorder="1"/>
    <xf numFmtId="3" fontId="6" fillId="2" borderId="24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6" fillId="2" borderId="29" xfId="0" applyFont="1" applyFill="1" applyBorder="1"/>
    <xf numFmtId="0" fontId="0" fillId="2" borderId="26" xfId="0" applyFill="1" applyBorder="1"/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168" fontId="6" fillId="2" borderId="22" xfId="2" applyNumberFormat="1" applyFont="1" applyFill="1" applyBorder="1" applyAlignment="1">
      <alignment vertical="center"/>
    </xf>
    <xf numFmtId="0" fontId="7" fillId="0" borderId="0" xfId="0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</cellXfs>
  <cellStyles count="4">
    <cellStyle name="Euro" xfId="3"/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73" zoomScaleNormal="100" workbookViewId="0">
      <selection activeCell="F102" sqref="F102"/>
    </sheetView>
  </sheetViews>
  <sheetFormatPr baseColWidth="10" defaultRowHeight="13.2" x14ac:dyDescent="0.25"/>
  <cols>
    <col min="1" max="1" width="14.6640625" customWidth="1"/>
    <col min="2" max="2" width="15.88671875" bestFit="1" customWidth="1"/>
    <col min="3" max="3" width="8.33203125" style="4" customWidth="1"/>
    <col min="4" max="4" width="10.109375" style="4" bestFit="1" customWidth="1"/>
    <col min="5" max="5" width="10.5546875" style="4" bestFit="1" customWidth="1"/>
    <col min="6" max="6" width="11.109375" style="4" bestFit="1" customWidth="1"/>
    <col min="7" max="7" width="9.88671875" style="4" bestFit="1" customWidth="1"/>
    <col min="8" max="8" width="10.109375" style="4" bestFit="1" customWidth="1"/>
    <col min="9" max="9" width="9.109375" style="4" bestFit="1" customWidth="1"/>
    <col min="10" max="10" width="11.109375" style="4" bestFit="1" customWidth="1"/>
    <col min="11" max="11" width="12.109375" style="4" bestFit="1" customWidth="1"/>
    <col min="12" max="12" width="11.109375" style="4" bestFit="1" customWidth="1"/>
    <col min="13" max="13" width="12.88671875" style="4" bestFit="1" customWidth="1"/>
    <col min="14" max="14" width="10.109375" style="4" bestFit="1" customWidth="1"/>
  </cols>
  <sheetData>
    <row r="1" spans="1:14" ht="16.2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spans="1:14" x14ac:dyDescent="0.25">
      <c r="A3" s="4" t="s">
        <v>1</v>
      </c>
    </row>
    <row r="4" spans="1:14" x14ac:dyDescent="0.25">
      <c r="N4" s="6"/>
    </row>
    <row r="5" spans="1:14" ht="6.75" customHeight="1" x14ac:dyDescent="0.25"/>
    <row r="6" spans="1:14" x14ac:dyDescent="0.25">
      <c r="A6" s="7" t="s">
        <v>2</v>
      </c>
      <c r="B6" s="8" t="s">
        <v>3</v>
      </c>
      <c r="C6" s="9" t="s">
        <v>3</v>
      </c>
      <c r="D6" s="10" t="s">
        <v>4</v>
      </c>
      <c r="E6" s="10" t="s">
        <v>5</v>
      </c>
      <c r="F6" s="7" t="s">
        <v>6</v>
      </c>
      <c r="G6" s="11" t="s">
        <v>7</v>
      </c>
      <c r="H6" s="7" t="s">
        <v>8</v>
      </c>
      <c r="I6" s="7" t="s">
        <v>9</v>
      </c>
      <c r="J6" s="171" t="s">
        <v>10</v>
      </c>
      <c r="K6" s="172"/>
      <c r="L6" s="172"/>
      <c r="M6" s="173"/>
      <c r="N6" s="7" t="s">
        <v>11</v>
      </c>
    </row>
    <row r="7" spans="1:14" x14ac:dyDescent="0.25">
      <c r="A7" s="12"/>
      <c r="B7" s="13" t="s">
        <v>12</v>
      </c>
      <c r="C7" s="14" t="s">
        <v>13</v>
      </c>
      <c r="D7" s="14" t="s">
        <v>14</v>
      </c>
      <c r="E7" s="13" t="s">
        <v>4</v>
      </c>
      <c r="F7" s="15" t="s">
        <v>15</v>
      </c>
      <c r="G7" s="16" t="s">
        <v>16</v>
      </c>
      <c r="H7" s="17" t="s">
        <v>17</v>
      </c>
      <c r="I7" s="15" t="s">
        <v>18</v>
      </c>
      <c r="J7" s="174" t="s">
        <v>19</v>
      </c>
      <c r="K7" s="175"/>
      <c r="L7" s="175"/>
      <c r="M7" s="176"/>
      <c r="N7" s="15" t="s">
        <v>20</v>
      </c>
    </row>
    <row r="8" spans="1:14" x14ac:dyDescent="0.25">
      <c r="A8" s="18"/>
      <c r="B8" s="19"/>
      <c r="C8" s="20"/>
      <c r="D8" s="21"/>
      <c r="E8" s="21"/>
      <c r="F8" s="22"/>
      <c r="G8" s="15" t="s">
        <v>21</v>
      </c>
      <c r="H8" s="22"/>
      <c r="I8" s="23"/>
      <c r="J8" s="7" t="s">
        <v>22</v>
      </c>
      <c r="K8" s="15" t="s">
        <v>23</v>
      </c>
      <c r="L8" s="15" t="s">
        <v>24</v>
      </c>
      <c r="M8" s="7" t="s">
        <v>25</v>
      </c>
      <c r="N8" s="15" t="s">
        <v>26</v>
      </c>
    </row>
    <row r="9" spans="1:14" x14ac:dyDescent="0.25">
      <c r="A9" s="18"/>
      <c r="B9" s="14"/>
      <c r="C9" s="14"/>
      <c r="D9" s="21"/>
      <c r="E9" s="22"/>
      <c r="F9" s="22"/>
      <c r="G9" s="15" t="s">
        <v>16</v>
      </c>
      <c r="H9" s="22"/>
      <c r="I9" s="22"/>
      <c r="J9" s="15"/>
      <c r="K9" s="15" t="s">
        <v>27</v>
      </c>
      <c r="L9" s="15" t="s">
        <v>28</v>
      </c>
      <c r="M9" s="15" t="s">
        <v>29</v>
      </c>
      <c r="N9" s="24"/>
    </row>
    <row r="10" spans="1:14" ht="13.5" customHeight="1" x14ac:dyDescent="0.25">
      <c r="A10" s="18"/>
      <c r="B10" s="19"/>
      <c r="C10" s="20"/>
      <c r="D10" s="25" t="s">
        <v>30</v>
      </c>
      <c r="E10" s="25" t="s">
        <v>30</v>
      </c>
      <c r="F10" s="26" t="s">
        <v>31</v>
      </c>
      <c r="G10" s="27" t="s">
        <v>31</v>
      </c>
      <c r="H10" s="28" t="s">
        <v>31</v>
      </c>
      <c r="I10" s="28" t="s">
        <v>31</v>
      </c>
      <c r="J10" s="28" t="s">
        <v>31</v>
      </c>
      <c r="K10" s="28" t="s">
        <v>31</v>
      </c>
      <c r="L10" s="28" t="s">
        <v>31</v>
      </c>
      <c r="M10" s="28" t="s">
        <v>31</v>
      </c>
      <c r="N10" s="15" t="s">
        <v>32</v>
      </c>
    </row>
    <row r="11" spans="1:14" ht="12.75" customHeight="1" x14ac:dyDescent="0.25">
      <c r="A11" s="29"/>
      <c r="B11" s="30"/>
      <c r="C11" s="31"/>
      <c r="D11" s="32">
        <v>43026</v>
      </c>
      <c r="E11" s="32">
        <v>43026</v>
      </c>
      <c r="F11" s="33">
        <v>241.2</v>
      </c>
      <c r="G11" s="34">
        <v>342.9</v>
      </c>
      <c r="H11" s="35">
        <v>241.2</v>
      </c>
      <c r="I11" s="35">
        <v>261.89999999999998</v>
      </c>
      <c r="J11" s="35">
        <v>530.1</v>
      </c>
      <c r="K11" s="35">
        <v>1708.2</v>
      </c>
      <c r="L11" s="35">
        <v>1800.45</v>
      </c>
      <c r="M11" s="35">
        <v>702.9</v>
      </c>
      <c r="N11" s="36"/>
    </row>
    <row r="12" spans="1:14" s="4" customFormat="1" x14ac:dyDescent="0.25">
      <c r="A12" s="22" t="s">
        <v>33</v>
      </c>
      <c r="B12" s="37" t="s">
        <v>34</v>
      </c>
      <c r="C12" s="38">
        <v>8</v>
      </c>
      <c r="D12" s="24">
        <v>191</v>
      </c>
      <c r="E12" s="24">
        <v>183</v>
      </c>
      <c r="F12" s="39">
        <f>E12*F11</f>
        <v>44139.6</v>
      </c>
      <c r="G12" s="39"/>
      <c r="H12" s="40"/>
      <c r="I12" s="39"/>
      <c r="J12" s="41"/>
      <c r="K12" s="41"/>
      <c r="L12" s="41"/>
      <c r="M12" s="41"/>
      <c r="N12" s="42">
        <f>SUM(F12:M13)</f>
        <v>44139.6</v>
      </c>
    </row>
    <row r="13" spans="1:14" s="4" customFormat="1" x14ac:dyDescent="0.25">
      <c r="A13" s="43" t="s">
        <v>35</v>
      </c>
      <c r="B13" s="43"/>
      <c r="C13" s="43"/>
      <c r="D13" s="43"/>
      <c r="E13" s="43"/>
      <c r="F13" s="43"/>
      <c r="G13" s="43"/>
      <c r="H13" s="31"/>
      <c r="I13" s="44"/>
      <c r="J13" s="43"/>
      <c r="K13" s="43"/>
      <c r="L13" s="43"/>
      <c r="M13" s="45"/>
      <c r="N13" s="46"/>
    </row>
    <row r="14" spans="1:14" s="4" customFormat="1" x14ac:dyDescent="0.25">
      <c r="A14" s="41" t="s">
        <v>36</v>
      </c>
      <c r="B14" s="37" t="s">
        <v>37</v>
      </c>
      <c r="C14" s="38">
        <v>19</v>
      </c>
      <c r="D14" s="24">
        <v>670</v>
      </c>
      <c r="E14" s="24">
        <v>617</v>
      </c>
      <c r="F14" s="24"/>
      <c r="G14" s="22"/>
      <c r="H14" s="20"/>
      <c r="I14" s="47">
        <f>E14*I11</f>
        <v>161592.29999999999</v>
      </c>
      <c r="J14" s="22"/>
      <c r="K14" s="22"/>
      <c r="L14" s="22"/>
      <c r="M14" s="22"/>
      <c r="N14" s="42">
        <f>SUM(F14:M15)</f>
        <v>161592.29999999999</v>
      </c>
    </row>
    <row r="15" spans="1:14" s="4" customFormat="1" x14ac:dyDescent="0.25">
      <c r="A15" s="43" t="s">
        <v>38</v>
      </c>
      <c r="B15" s="48"/>
      <c r="C15" s="43"/>
      <c r="D15" s="43"/>
      <c r="E15" s="43"/>
      <c r="F15" s="43"/>
      <c r="G15" s="43"/>
      <c r="H15" s="31"/>
      <c r="I15" s="44"/>
      <c r="J15" s="43"/>
      <c r="K15" s="43"/>
      <c r="L15" s="43"/>
      <c r="M15" s="45"/>
      <c r="N15" s="46"/>
    </row>
    <row r="16" spans="1:14" s="4" customFormat="1" x14ac:dyDescent="0.25">
      <c r="A16" s="41" t="s">
        <v>39</v>
      </c>
      <c r="B16" s="49" t="s">
        <v>40</v>
      </c>
      <c r="C16" s="50">
        <v>23</v>
      </c>
      <c r="D16" s="51">
        <v>541</v>
      </c>
      <c r="E16" s="51">
        <v>496</v>
      </c>
      <c r="F16" s="51"/>
      <c r="G16" s="41"/>
      <c r="H16" s="41"/>
      <c r="I16" s="42">
        <v>129903</v>
      </c>
      <c r="J16" s="41"/>
      <c r="K16" s="41"/>
      <c r="L16" s="41"/>
      <c r="M16" s="41"/>
      <c r="N16" s="42">
        <f>SUM(F16:M18)</f>
        <v>178384.2</v>
      </c>
    </row>
    <row r="17" spans="1:14" s="4" customFormat="1" x14ac:dyDescent="0.25">
      <c r="A17" s="22" t="s">
        <v>41</v>
      </c>
      <c r="B17" s="37" t="s">
        <v>42</v>
      </c>
      <c r="C17" s="22">
        <v>8</v>
      </c>
      <c r="D17" s="24">
        <v>211</v>
      </c>
      <c r="E17" s="24">
        <v>201</v>
      </c>
      <c r="F17" s="22"/>
      <c r="G17" s="22"/>
      <c r="H17" s="52">
        <f>H11*E17</f>
        <v>48481.2</v>
      </c>
      <c r="I17" s="24"/>
      <c r="J17" s="22"/>
      <c r="K17" s="22"/>
      <c r="L17" s="22"/>
      <c r="M17" s="22"/>
      <c r="N17" s="46"/>
    </row>
    <row r="18" spans="1:14" s="4" customFormat="1" x14ac:dyDescent="0.25">
      <c r="A18" s="43"/>
      <c r="B18" s="48"/>
      <c r="C18" s="43">
        <f>SUM(C16:C17)</f>
        <v>31</v>
      </c>
      <c r="D18" s="44">
        <f>SUM(D16:D17)</f>
        <v>752</v>
      </c>
      <c r="E18" s="44">
        <f>SUM(E16:E17)</f>
        <v>697</v>
      </c>
      <c r="F18" s="43"/>
      <c r="G18" s="43"/>
      <c r="H18" s="43"/>
      <c r="I18" s="44"/>
      <c r="J18" s="43"/>
      <c r="K18" s="43"/>
      <c r="L18" s="43"/>
      <c r="M18" s="43"/>
      <c r="N18" s="53"/>
    </row>
    <row r="19" spans="1:14" s="4" customFormat="1" x14ac:dyDescent="0.25">
      <c r="A19" s="41" t="s">
        <v>43</v>
      </c>
      <c r="B19" s="49" t="s">
        <v>44</v>
      </c>
      <c r="C19" s="50">
        <v>4</v>
      </c>
      <c r="D19" s="51">
        <v>80</v>
      </c>
      <c r="E19" s="24">
        <v>79</v>
      </c>
      <c r="F19" s="54">
        <f>E19*F11</f>
        <v>19054.8</v>
      </c>
      <c r="G19" s="47"/>
      <c r="H19" s="55"/>
      <c r="I19" s="47"/>
      <c r="J19" s="47"/>
      <c r="K19" s="47"/>
      <c r="L19" s="47"/>
      <c r="M19" s="56"/>
      <c r="N19" s="46">
        <f>SUM(F19:M22)</f>
        <v>132013.65</v>
      </c>
    </row>
    <row r="20" spans="1:14" s="4" customFormat="1" x14ac:dyDescent="0.25">
      <c r="A20" s="22" t="s">
        <v>45</v>
      </c>
      <c r="B20" t="s">
        <v>46</v>
      </c>
      <c r="C20" s="22">
        <v>6</v>
      </c>
      <c r="D20" s="24">
        <v>95</v>
      </c>
      <c r="E20" s="24">
        <v>88</v>
      </c>
      <c r="F20" s="20"/>
      <c r="G20" s="47"/>
      <c r="H20" s="123">
        <v>21225</v>
      </c>
      <c r="I20" s="47"/>
      <c r="J20" s="47"/>
      <c r="K20" s="47"/>
      <c r="L20" s="47"/>
      <c r="M20" s="56"/>
      <c r="N20" s="46"/>
    </row>
    <row r="21" spans="1:14" s="4" customFormat="1" x14ac:dyDescent="0.25">
      <c r="A21" s="22"/>
      <c r="B21" s="37" t="s">
        <v>47</v>
      </c>
      <c r="C21" s="38"/>
      <c r="D21" s="24">
        <v>46</v>
      </c>
      <c r="E21" s="24">
        <v>40</v>
      </c>
      <c r="F21" s="20"/>
      <c r="G21" s="47"/>
      <c r="H21" s="55"/>
      <c r="I21" s="47"/>
      <c r="J21" s="47"/>
      <c r="K21" s="47">
        <f>K11*E21</f>
        <v>68328</v>
      </c>
      <c r="L21" s="47"/>
      <c r="M21" s="56"/>
      <c r="N21" s="46"/>
    </row>
    <row r="22" spans="1:14" s="4" customFormat="1" x14ac:dyDescent="0.25">
      <c r="A22" s="22"/>
      <c r="B22" s="57" t="s">
        <v>48</v>
      </c>
      <c r="C22" s="58"/>
      <c r="D22" s="24">
        <v>15</v>
      </c>
      <c r="E22" s="24">
        <v>13</v>
      </c>
      <c r="F22" s="20"/>
      <c r="G22" s="47"/>
      <c r="H22" s="55"/>
      <c r="I22" s="47"/>
      <c r="J22" s="47"/>
      <c r="K22" s="46"/>
      <c r="L22" s="47">
        <f>L11*E22</f>
        <v>23405.850000000002</v>
      </c>
      <c r="M22" s="56"/>
      <c r="N22" s="46"/>
    </row>
    <row r="23" spans="1:14" s="4" customFormat="1" x14ac:dyDescent="0.25">
      <c r="A23" s="59"/>
      <c r="B23" s="60"/>
      <c r="C23" s="61">
        <f>SUM(C19:C22)</f>
        <v>10</v>
      </c>
      <c r="D23" s="62">
        <f>SUM(D19:D22)</f>
        <v>236</v>
      </c>
      <c r="E23" s="63">
        <f>SUM(E19:E22)</f>
        <v>220</v>
      </c>
      <c r="F23" s="20"/>
      <c r="G23" s="47"/>
      <c r="H23" s="55"/>
      <c r="I23" s="47"/>
      <c r="J23" s="47"/>
      <c r="K23" s="47"/>
      <c r="L23" s="47"/>
      <c r="M23" s="56"/>
      <c r="N23" s="46"/>
    </row>
    <row r="24" spans="1:14" s="4" customFormat="1" x14ac:dyDescent="0.25">
      <c r="A24" s="64" t="s">
        <v>49</v>
      </c>
      <c r="B24" s="49" t="s">
        <v>37</v>
      </c>
      <c r="C24" s="50">
        <v>29</v>
      </c>
      <c r="D24" s="51">
        <v>719</v>
      </c>
      <c r="E24" s="51">
        <v>273</v>
      </c>
      <c r="F24" s="39"/>
      <c r="G24" s="39"/>
      <c r="H24" s="41"/>
      <c r="I24" s="39">
        <f>I11*E24</f>
        <v>71498.7</v>
      </c>
      <c r="J24" s="41"/>
      <c r="K24" s="39"/>
      <c r="L24" s="39"/>
      <c r="M24" s="41"/>
      <c r="N24" s="42">
        <f>SUM(F24:M25)</f>
        <v>71498.7</v>
      </c>
    </row>
    <row r="25" spans="1:14" s="4" customFormat="1" ht="12" customHeight="1" x14ac:dyDescent="0.25">
      <c r="A25" s="43" t="s">
        <v>50</v>
      </c>
      <c r="B25" s="48"/>
      <c r="C25" s="43"/>
      <c r="D25" s="44"/>
      <c r="E25" s="44"/>
      <c r="F25" s="44"/>
      <c r="G25" s="43"/>
      <c r="H25" s="43"/>
      <c r="I25" s="44"/>
      <c r="J25" s="43"/>
      <c r="K25" s="65"/>
      <c r="L25" s="65"/>
      <c r="M25" s="43"/>
      <c r="N25" s="53"/>
    </row>
    <row r="26" spans="1:14" s="68" customFormat="1" x14ac:dyDescent="0.25">
      <c r="A26" s="22" t="s">
        <v>51</v>
      </c>
      <c r="B26" s="66" t="s">
        <v>37</v>
      </c>
      <c r="C26" s="20">
        <v>37</v>
      </c>
      <c r="D26" s="24">
        <v>956</v>
      </c>
      <c r="E26" s="24">
        <v>468</v>
      </c>
      <c r="F26" s="24"/>
      <c r="G26" s="22"/>
      <c r="H26" s="22"/>
      <c r="I26" s="55">
        <f>E26*I11</f>
        <v>122569.19999999998</v>
      </c>
      <c r="J26" s="22"/>
      <c r="K26" s="22"/>
      <c r="L26" s="22"/>
      <c r="M26" s="67"/>
      <c r="N26" s="46">
        <f>SUM(F26:M27)</f>
        <v>122569.19999999998</v>
      </c>
    </row>
    <row r="27" spans="1:14" s="4" customFormat="1" x14ac:dyDescent="0.25">
      <c r="A27" s="22" t="s">
        <v>52</v>
      </c>
      <c r="B27" s="69"/>
      <c r="C27" s="22"/>
      <c r="D27" s="24"/>
      <c r="E27" s="24"/>
      <c r="F27" s="24"/>
      <c r="G27" s="22"/>
      <c r="H27" s="22"/>
      <c r="I27" s="24"/>
      <c r="J27" s="22"/>
      <c r="K27" s="22"/>
      <c r="L27" s="22"/>
      <c r="M27" s="67"/>
      <c r="N27" s="70"/>
    </row>
    <row r="28" spans="1:14" s="4" customFormat="1" x14ac:dyDescent="0.25">
      <c r="A28" s="64" t="s">
        <v>53</v>
      </c>
      <c r="B28" s="71" t="s">
        <v>34</v>
      </c>
      <c r="C28" s="41">
        <v>4</v>
      </c>
      <c r="D28" s="51">
        <v>47</v>
      </c>
      <c r="E28" s="51">
        <v>42</v>
      </c>
      <c r="F28" s="39">
        <f>E28*F11</f>
        <v>10130.4</v>
      </c>
      <c r="G28" s="39"/>
      <c r="H28" s="41"/>
      <c r="I28" s="39"/>
      <c r="J28" s="72"/>
      <c r="K28" s="41"/>
      <c r="L28" s="41"/>
      <c r="M28" s="41"/>
      <c r="N28" s="42">
        <f>SUM(F28:M29)</f>
        <v>10130.4</v>
      </c>
    </row>
    <row r="29" spans="1:14" s="4" customFormat="1" x14ac:dyDescent="0.25">
      <c r="A29" s="73" t="s">
        <v>54</v>
      </c>
      <c r="B29" s="74"/>
      <c r="C29" s="43"/>
      <c r="D29" s="44"/>
      <c r="E29" s="44"/>
      <c r="F29" s="44"/>
      <c r="G29" s="43"/>
      <c r="H29" s="43"/>
      <c r="I29" s="65"/>
      <c r="J29" s="43"/>
      <c r="K29" s="43"/>
      <c r="L29" s="43"/>
      <c r="M29" s="43"/>
      <c r="N29" s="53"/>
    </row>
    <row r="30" spans="1:14" s="4" customFormat="1" x14ac:dyDescent="0.25">
      <c r="A30" s="64" t="s">
        <v>55</v>
      </c>
      <c r="B30" s="71" t="s">
        <v>34</v>
      </c>
      <c r="C30" s="41">
        <v>8</v>
      </c>
      <c r="D30" s="51">
        <v>261</v>
      </c>
      <c r="E30" s="51">
        <v>239</v>
      </c>
      <c r="F30" s="39">
        <f>E30*F11</f>
        <v>57646.799999999996</v>
      </c>
      <c r="G30" s="39"/>
      <c r="H30" s="41"/>
      <c r="I30" s="51"/>
      <c r="J30" s="41"/>
      <c r="K30" s="41"/>
      <c r="L30" s="41"/>
      <c r="M30" s="41"/>
      <c r="N30" s="42">
        <f>SUM(F30:M32)</f>
        <v>201953.69999999998</v>
      </c>
    </row>
    <row r="31" spans="1:14" s="4" customFormat="1" x14ac:dyDescent="0.25">
      <c r="A31" s="70" t="s">
        <v>56</v>
      </c>
      <c r="B31" s="75" t="s">
        <v>57</v>
      </c>
      <c r="C31" s="70">
        <v>34</v>
      </c>
      <c r="D31" s="24">
        <v>642</v>
      </c>
      <c r="E31" s="24">
        <v>551</v>
      </c>
      <c r="F31" s="24"/>
      <c r="G31" s="47"/>
      <c r="H31" s="22"/>
      <c r="I31" s="47">
        <f>E31*I11</f>
        <v>144306.9</v>
      </c>
      <c r="J31" s="47"/>
      <c r="K31" s="22"/>
      <c r="L31" s="22"/>
      <c r="M31" s="22"/>
      <c r="N31" s="46"/>
    </row>
    <row r="32" spans="1:14" s="4" customFormat="1" x14ac:dyDescent="0.25">
      <c r="A32" s="43"/>
      <c r="B32" s="74"/>
      <c r="C32" s="43">
        <f>SUM(C30:C31)</f>
        <v>42</v>
      </c>
      <c r="D32" s="44">
        <f>SUM(D30:D31)</f>
        <v>903</v>
      </c>
      <c r="E32" s="44">
        <f>SUM(E30:E31)</f>
        <v>790</v>
      </c>
      <c r="F32" s="44"/>
      <c r="G32" s="43"/>
      <c r="H32" s="43"/>
      <c r="I32" s="65"/>
      <c r="J32" s="43"/>
      <c r="K32" s="43"/>
      <c r="L32" s="43"/>
      <c r="M32" s="43"/>
      <c r="N32" s="53"/>
    </row>
    <row r="33" spans="1:17" s="4" customFormat="1" x14ac:dyDescent="0.25">
      <c r="A33" s="64" t="s">
        <v>55</v>
      </c>
      <c r="B33" s="71" t="s">
        <v>34</v>
      </c>
      <c r="C33" s="41">
        <v>4</v>
      </c>
      <c r="D33" s="51">
        <v>123</v>
      </c>
      <c r="E33" s="51">
        <v>105</v>
      </c>
      <c r="F33" s="39">
        <f>E33*F11</f>
        <v>25326</v>
      </c>
      <c r="G33" s="39"/>
      <c r="H33" s="41"/>
      <c r="I33" s="41"/>
      <c r="J33" s="39"/>
      <c r="K33" s="41"/>
      <c r="L33" s="41"/>
      <c r="M33" s="41"/>
      <c r="N33" s="42">
        <f>SUM(F33:M35)</f>
        <v>71944.2</v>
      </c>
    </row>
    <row r="34" spans="1:17" s="4" customFormat="1" x14ac:dyDescent="0.25">
      <c r="A34" s="70" t="s">
        <v>58</v>
      </c>
      <c r="B34" s="37" t="s">
        <v>37</v>
      </c>
      <c r="C34" s="22">
        <v>9</v>
      </c>
      <c r="D34" s="24">
        <v>208</v>
      </c>
      <c r="E34" s="24">
        <v>178</v>
      </c>
      <c r="F34" s="24"/>
      <c r="G34" s="22"/>
      <c r="H34" s="22"/>
      <c r="I34" s="47">
        <f>E34*I11</f>
        <v>46618.2</v>
      </c>
      <c r="J34" s="47"/>
      <c r="K34" s="22"/>
      <c r="L34" s="22"/>
      <c r="M34" s="76"/>
      <c r="N34" s="46"/>
    </row>
    <row r="35" spans="1:17" s="4" customFormat="1" ht="13.8" thickBot="1" x14ac:dyDescent="0.3">
      <c r="A35" s="22"/>
      <c r="B35" s="22"/>
      <c r="C35" s="22">
        <f>SUM(C33:C34)</f>
        <v>13</v>
      </c>
      <c r="D35" s="24">
        <f>SUM(D33:D34)</f>
        <v>331</v>
      </c>
      <c r="E35" s="24">
        <f>SUM(E33:E34)</f>
        <v>283</v>
      </c>
      <c r="F35" s="24"/>
      <c r="G35" s="77"/>
      <c r="H35" s="77"/>
      <c r="I35" s="22"/>
      <c r="J35" s="22"/>
      <c r="K35" s="22"/>
      <c r="L35" s="22"/>
      <c r="M35" s="22"/>
      <c r="N35" s="22"/>
    </row>
    <row r="36" spans="1:17" x14ac:dyDescent="0.25">
      <c r="A36" s="78" t="s">
        <v>59</v>
      </c>
      <c r="B36" s="79"/>
      <c r="C36" s="80"/>
      <c r="D36" s="80">
        <f>D12+D14+D18+D23+D24+D26+D28+D32+D35</f>
        <v>4805</v>
      </c>
      <c r="E36" s="80">
        <f>E12+E14+E18+E23+E24+E26+E28+E32+E35</f>
        <v>3573</v>
      </c>
      <c r="F36" s="80">
        <f>SUM(F12:F33)</f>
        <v>156297.59999999998</v>
      </c>
      <c r="G36" s="80">
        <f t="shared" ref="G36:N36" si="0">SUM(G12:G35)</f>
        <v>0</v>
      </c>
      <c r="H36" s="80">
        <f t="shared" si="0"/>
        <v>69706.2</v>
      </c>
      <c r="I36" s="81">
        <f t="shared" si="0"/>
        <v>676488.29999999993</v>
      </c>
      <c r="J36" s="82">
        <f t="shared" si="0"/>
        <v>0</v>
      </c>
      <c r="K36" s="82">
        <f t="shared" si="0"/>
        <v>68328</v>
      </c>
      <c r="L36" s="82">
        <f t="shared" si="0"/>
        <v>23405.850000000002</v>
      </c>
      <c r="M36" s="82">
        <f t="shared" si="0"/>
        <v>0</v>
      </c>
      <c r="N36" s="82">
        <f t="shared" si="0"/>
        <v>994225.94999999984</v>
      </c>
    </row>
    <row r="37" spans="1:17" ht="13.8" thickBot="1" x14ac:dyDescent="0.3">
      <c r="A37" s="83" t="s">
        <v>60</v>
      </c>
      <c r="B37" s="84"/>
      <c r="C37" s="85"/>
      <c r="D37" s="85"/>
      <c r="E37" s="85"/>
      <c r="F37" s="85"/>
      <c r="G37" s="86"/>
      <c r="H37" s="86"/>
      <c r="I37" s="86"/>
      <c r="J37" s="87"/>
      <c r="K37" s="85"/>
      <c r="L37" s="85"/>
      <c r="M37" s="85"/>
      <c r="N37" s="86"/>
    </row>
    <row r="38" spans="1:17" x14ac:dyDescent="0.25">
      <c r="A38" s="88" t="s">
        <v>61</v>
      </c>
      <c r="B38" s="89"/>
      <c r="C38" s="68"/>
      <c r="D38" s="68"/>
      <c r="E38" s="68"/>
      <c r="F38" s="68"/>
      <c r="G38" s="90"/>
      <c r="H38" s="90"/>
      <c r="I38" s="90"/>
      <c r="J38" s="91"/>
      <c r="K38" s="68"/>
      <c r="L38" s="68"/>
      <c r="M38" s="68"/>
      <c r="N38" s="90"/>
    </row>
    <row r="39" spans="1:17" x14ac:dyDescent="0.25">
      <c r="A39" s="88"/>
      <c r="B39" s="89"/>
      <c r="C39" s="68"/>
      <c r="D39" s="68"/>
      <c r="E39" s="68"/>
      <c r="F39" s="68"/>
      <c r="G39" s="90"/>
      <c r="H39" s="90"/>
      <c r="I39" s="90"/>
      <c r="J39" s="91"/>
      <c r="K39" s="68"/>
      <c r="L39" s="68"/>
      <c r="M39" s="68"/>
      <c r="N39" s="68"/>
    </row>
    <row r="40" spans="1:17" x14ac:dyDescent="0.25">
      <c r="A40" s="7" t="s">
        <v>2</v>
      </c>
      <c r="B40" s="8" t="s">
        <v>3</v>
      </c>
      <c r="C40" s="8" t="s">
        <v>3</v>
      </c>
      <c r="D40" s="10" t="s">
        <v>4</v>
      </c>
      <c r="E40" s="10" t="s">
        <v>5</v>
      </c>
      <c r="F40" s="7" t="s">
        <v>6</v>
      </c>
      <c r="G40" s="11" t="s">
        <v>7</v>
      </c>
      <c r="H40" s="7" t="s">
        <v>8</v>
      </c>
      <c r="I40" s="7" t="s">
        <v>9</v>
      </c>
      <c r="J40" s="171" t="s">
        <v>10</v>
      </c>
      <c r="K40" s="172"/>
      <c r="L40" s="172"/>
      <c r="M40" s="173"/>
      <c r="N40" s="7" t="s">
        <v>11</v>
      </c>
      <c r="O40" s="89"/>
      <c r="P40" s="89"/>
      <c r="Q40" s="89"/>
    </row>
    <row r="41" spans="1:17" x14ac:dyDescent="0.25">
      <c r="A41" s="12"/>
      <c r="B41" s="13" t="s">
        <v>62</v>
      </c>
      <c r="C41" s="14" t="s">
        <v>13</v>
      </c>
      <c r="D41" s="14" t="s">
        <v>63</v>
      </c>
      <c r="E41" s="13" t="s">
        <v>4</v>
      </c>
      <c r="F41" s="15" t="s">
        <v>17</v>
      </c>
      <c r="G41" s="16" t="s">
        <v>16</v>
      </c>
      <c r="H41" s="17" t="s">
        <v>17</v>
      </c>
      <c r="I41" s="15" t="s">
        <v>18</v>
      </c>
      <c r="J41" s="174" t="s">
        <v>19</v>
      </c>
      <c r="K41" s="175"/>
      <c r="L41" s="175"/>
      <c r="M41" s="176"/>
      <c r="N41" s="15" t="s">
        <v>20</v>
      </c>
      <c r="O41" s="89"/>
      <c r="P41" s="89"/>
      <c r="Q41" s="89"/>
    </row>
    <row r="42" spans="1:17" x14ac:dyDescent="0.25">
      <c r="A42" s="18"/>
      <c r="B42" s="19"/>
      <c r="C42" s="20"/>
      <c r="D42" s="21"/>
      <c r="E42" s="21"/>
      <c r="F42" s="21"/>
      <c r="G42" s="15" t="s">
        <v>21</v>
      </c>
      <c r="H42" s="22"/>
      <c r="I42" s="23"/>
      <c r="J42" s="7" t="s">
        <v>22</v>
      </c>
      <c r="K42" s="15" t="s">
        <v>23</v>
      </c>
      <c r="L42" s="15" t="s">
        <v>24</v>
      </c>
      <c r="M42" s="7" t="s">
        <v>25</v>
      </c>
      <c r="N42" s="15" t="s">
        <v>26</v>
      </c>
      <c r="O42" s="89"/>
      <c r="P42" s="89"/>
      <c r="Q42" s="89"/>
    </row>
    <row r="43" spans="1:17" x14ac:dyDescent="0.25">
      <c r="A43" s="18"/>
      <c r="B43" s="14"/>
      <c r="C43" s="14"/>
      <c r="D43" s="21"/>
      <c r="E43" s="22"/>
      <c r="F43" s="22"/>
      <c r="G43" s="15" t="s">
        <v>16</v>
      </c>
      <c r="H43" s="22"/>
      <c r="I43" s="22"/>
      <c r="J43" s="15"/>
      <c r="K43" s="15" t="s">
        <v>27</v>
      </c>
      <c r="L43" s="15" t="s">
        <v>28</v>
      </c>
      <c r="M43" s="15" t="s">
        <v>29</v>
      </c>
      <c r="N43" s="24"/>
      <c r="O43" s="89"/>
      <c r="P43" s="89"/>
      <c r="Q43" s="89"/>
    </row>
    <row r="44" spans="1:17" x14ac:dyDescent="0.25">
      <c r="A44" s="18"/>
      <c r="B44" s="19"/>
      <c r="C44" s="20"/>
      <c r="D44" s="13" t="s">
        <v>64</v>
      </c>
      <c r="E44" s="25" t="s">
        <v>30</v>
      </c>
      <c r="F44" s="28" t="s">
        <v>31</v>
      </c>
      <c r="G44" s="28" t="s">
        <v>31</v>
      </c>
      <c r="H44" s="28" t="s">
        <v>31</v>
      </c>
      <c r="I44" s="28" t="s">
        <v>31</v>
      </c>
      <c r="J44" s="28" t="s">
        <v>31</v>
      </c>
      <c r="K44" s="28" t="s">
        <v>31</v>
      </c>
      <c r="L44" s="28" t="s">
        <v>31</v>
      </c>
      <c r="M44" s="28" t="s">
        <v>31</v>
      </c>
      <c r="N44" s="15" t="s">
        <v>32</v>
      </c>
      <c r="O44" s="89"/>
      <c r="P44" s="89"/>
      <c r="Q44" s="89"/>
    </row>
    <row r="45" spans="1:17" s="89" customFormat="1" ht="13.8" thickBot="1" x14ac:dyDescent="0.3">
      <c r="A45" s="18"/>
      <c r="B45" s="19"/>
      <c r="C45" s="20"/>
      <c r="D45" s="21">
        <v>43026</v>
      </c>
      <c r="E45" s="32">
        <v>43026</v>
      </c>
      <c r="F45" s="92">
        <v>241.2</v>
      </c>
      <c r="G45" s="93">
        <v>342.9</v>
      </c>
      <c r="H45" s="35">
        <v>241.2</v>
      </c>
      <c r="I45" s="35">
        <v>261.89999999999998</v>
      </c>
      <c r="J45" s="35">
        <v>530.1</v>
      </c>
      <c r="K45" s="35">
        <v>1708.2</v>
      </c>
      <c r="L45" s="35">
        <v>1800.45</v>
      </c>
      <c r="M45" s="35">
        <v>702.9</v>
      </c>
      <c r="N45" s="36"/>
    </row>
    <row r="46" spans="1:17" s="89" customFormat="1" x14ac:dyDescent="0.25">
      <c r="A46" s="94" t="s">
        <v>65</v>
      </c>
      <c r="B46" s="95"/>
      <c r="C46" s="96"/>
      <c r="D46" s="97">
        <f>$D$36</f>
        <v>4805</v>
      </c>
      <c r="E46" s="97">
        <f>$E$36</f>
        <v>3573</v>
      </c>
      <c r="F46" s="97">
        <f>F36</f>
        <v>156297.59999999998</v>
      </c>
      <c r="G46" s="98">
        <f>$G$36</f>
        <v>0</v>
      </c>
      <c r="H46" s="99">
        <f>$H$36</f>
        <v>69706.2</v>
      </c>
      <c r="I46" s="97">
        <f>$I$36</f>
        <v>676488.29999999993</v>
      </c>
      <c r="J46" s="97">
        <f>$J$36</f>
        <v>0</v>
      </c>
      <c r="K46" s="97">
        <f>$K$36</f>
        <v>68328</v>
      </c>
      <c r="L46" s="97">
        <f>$L$36</f>
        <v>23405.850000000002</v>
      </c>
      <c r="M46" s="97">
        <f>$M$36</f>
        <v>0</v>
      </c>
      <c r="N46" s="100">
        <f>$N$36</f>
        <v>994225.94999999984</v>
      </c>
    </row>
    <row r="47" spans="1:17" s="89" customFormat="1" ht="13.8" thickBot="1" x14ac:dyDescent="0.3">
      <c r="A47" s="101" t="s">
        <v>66</v>
      </c>
      <c r="B47" s="102"/>
      <c r="C47" s="103"/>
      <c r="D47" s="101"/>
      <c r="E47" s="104"/>
      <c r="F47" s="104"/>
      <c r="G47" s="105"/>
      <c r="H47" s="103"/>
      <c r="I47" s="104"/>
      <c r="J47" s="104"/>
      <c r="K47" s="104"/>
      <c r="L47" s="104"/>
      <c r="M47" s="106"/>
      <c r="N47" s="107"/>
    </row>
    <row r="48" spans="1:17" s="4" customFormat="1" x14ac:dyDescent="0.25">
      <c r="A48" s="22" t="s">
        <v>67</v>
      </c>
      <c r="B48" s="37" t="s">
        <v>68</v>
      </c>
      <c r="C48" s="38">
        <v>8</v>
      </c>
      <c r="D48" s="24">
        <v>159</v>
      </c>
      <c r="E48" s="24">
        <v>130</v>
      </c>
      <c r="F48" s="47">
        <f>E48*F45</f>
        <v>31356</v>
      </c>
      <c r="G48" s="47"/>
      <c r="H48" s="22"/>
      <c r="I48" s="47"/>
      <c r="J48" s="22"/>
      <c r="K48" s="22"/>
      <c r="L48" s="22"/>
      <c r="M48" s="22"/>
      <c r="N48" s="46">
        <f>SUM(F48:M52)</f>
        <v>141727.49999999997</v>
      </c>
      <c r="O48" s="68"/>
      <c r="P48" s="68"/>
      <c r="Q48" s="68"/>
    </row>
    <row r="49" spans="1:17" s="4" customFormat="1" x14ac:dyDescent="0.25">
      <c r="A49" s="70" t="s">
        <v>2</v>
      </c>
      <c r="B49" s="37" t="s">
        <v>69</v>
      </c>
      <c r="C49" s="38">
        <v>18</v>
      </c>
      <c r="D49" s="24">
        <v>363</v>
      </c>
      <c r="E49" s="24">
        <v>294</v>
      </c>
      <c r="F49" s="24"/>
      <c r="G49" s="47"/>
      <c r="H49" s="22"/>
      <c r="I49" s="47">
        <f>I45*E49</f>
        <v>76998.599999999991</v>
      </c>
      <c r="J49" s="22"/>
      <c r="K49" s="22"/>
      <c r="L49" s="22"/>
      <c r="M49" s="22"/>
      <c r="N49" s="108"/>
      <c r="O49" s="68"/>
      <c r="P49" s="68"/>
      <c r="Q49" s="68"/>
    </row>
    <row r="50" spans="1:17" s="4" customFormat="1" x14ac:dyDescent="0.25">
      <c r="A50" s="22"/>
      <c r="B50" s="22" t="s">
        <v>70</v>
      </c>
      <c r="C50" s="22">
        <v>9</v>
      </c>
      <c r="D50" s="24">
        <v>79</v>
      </c>
      <c r="E50" s="24">
        <v>55</v>
      </c>
      <c r="F50" s="24"/>
      <c r="G50" s="24"/>
      <c r="H50" s="47"/>
      <c r="I50" s="24"/>
      <c r="J50" s="47">
        <f>E50*J45</f>
        <v>29155.5</v>
      </c>
      <c r="K50" s="22"/>
      <c r="L50" s="22"/>
      <c r="M50" s="22"/>
      <c r="N50" s="108"/>
      <c r="O50" s="68"/>
      <c r="P50" s="68"/>
      <c r="Q50" s="68"/>
    </row>
    <row r="51" spans="1:17" s="68" customFormat="1" x14ac:dyDescent="0.25">
      <c r="A51" s="22"/>
      <c r="B51" s="22" t="s">
        <v>71</v>
      </c>
      <c r="C51" s="22">
        <v>1</v>
      </c>
      <c r="D51" s="24">
        <v>10</v>
      </c>
      <c r="E51" s="24">
        <v>6</v>
      </c>
      <c r="F51" s="24"/>
      <c r="G51" s="24"/>
      <c r="H51" s="47"/>
      <c r="I51" s="24"/>
      <c r="J51" s="22"/>
      <c r="K51" s="22"/>
      <c r="L51" s="22"/>
      <c r="M51" s="47">
        <f>E51*M45</f>
        <v>4217.3999999999996</v>
      </c>
      <c r="N51" s="108"/>
    </row>
    <row r="52" spans="1:17" s="68" customFormat="1" x14ac:dyDescent="0.25">
      <c r="A52" s="43"/>
      <c r="B52" s="48"/>
      <c r="C52" s="109">
        <f>SUM(C48:C51)</f>
        <v>36</v>
      </c>
      <c r="D52" s="44">
        <f>SUM(D48:D51)</f>
        <v>611</v>
      </c>
      <c r="E52" s="44">
        <f>SUM(E48:E51)</f>
        <v>485</v>
      </c>
      <c r="F52" s="44"/>
      <c r="G52" s="65"/>
      <c r="H52" s="65"/>
      <c r="I52" s="65"/>
      <c r="J52" s="43"/>
      <c r="K52" s="43"/>
      <c r="L52" s="43"/>
      <c r="M52" s="43"/>
      <c r="N52" s="53"/>
    </row>
    <row r="53" spans="1:17" s="4" customFormat="1" x14ac:dyDescent="0.25">
      <c r="A53" s="41" t="s">
        <v>55</v>
      </c>
      <c r="B53" s="110" t="s">
        <v>72</v>
      </c>
      <c r="C53" s="111">
        <v>8</v>
      </c>
      <c r="D53" s="112">
        <v>282</v>
      </c>
      <c r="E53" s="112">
        <v>273</v>
      </c>
      <c r="F53" s="39">
        <f>E53*F45</f>
        <v>65847.599999999991</v>
      </c>
      <c r="G53" s="39"/>
      <c r="H53" s="39"/>
      <c r="I53" s="51"/>
      <c r="J53" s="41"/>
      <c r="K53" s="41"/>
      <c r="L53" s="41"/>
      <c r="M53" s="41"/>
      <c r="N53" s="42">
        <f>SUM(F53:M55)</f>
        <v>214344.89999999997</v>
      </c>
      <c r="O53" s="68"/>
      <c r="P53" s="68"/>
      <c r="Q53" s="68"/>
    </row>
    <row r="54" spans="1:17" s="4" customFormat="1" x14ac:dyDescent="0.25">
      <c r="A54" s="22" t="s">
        <v>73</v>
      </c>
      <c r="B54" s="57" t="s">
        <v>57</v>
      </c>
      <c r="C54" s="61">
        <v>27</v>
      </c>
      <c r="D54" s="24">
        <v>646</v>
      </c>
      <c r="E54" s="24">
        <v>567</v>
      </c>
      <c r="F54" s="24"/>
      <c r="G54" s="47"/>
      <c r="H54" s="47"/>
      <c r="I54" s="47">
        <f>E54*I45</f>
        <v>148497.29999999999</v>
      </c>
      <c r="J54" s="22"/>
      <c r="K54" s="22"/>
      <c r="L54" s="22"/>
      <c r="M54" s="22"/>
      <c r="N54" s="46"/>
      <c r="O54" s="68"/>
      <c r="P54" s="68"/>
      <c r="Q54" s="68"/>
    </row>
    <row r="55" spans="1:17" s="4" customFormat="1" x14ac:dyDescent="0.25">
      <c r="A55" s="43"/>
      <c r="B55" s="43"/>
      <c r="C55" s="43">
        <f>SUM(C53:C54)</f>
        <v>35</v>
      </c>
      <c r="D55" s="44">
        <f>SUM(D53:D54)</f>
        <v>928</v>
      </c>
      <c r="E55" s="44">
        <f>SUM(E53:E54)</f>
        <v>840</v>
      </c>
      <c r="F55" s="44"/>
      <c r="G55" s="65"/>
      <c r="H55" s="65"/>
      <c r="I55" s="65"/>
      <c r="J55" s="43"/>
      <c r="K55" s="43"/>
      <c r="L55" s="43"/>
      <c r="M55" s="43"/>
      <c r="N55" s="53"/>
      <c r="O55" s="68"/>
      <c r="P55" s="68"/>
      <c r="Q55" s="68"/>
    </row>
    <row r="56" spans="1:17" s="4" customFormat="1" x14ac:dyDescent="0.25">
      <c r="A56" s="22" t="s">
        <v>74</v>
      </c>
      <c r="B56" s="22" t="s">
        <v>72</v>
      </c>
      <c r="C56" s="113">
        <v>1</v>
      </c>
      <c r="D56" s="62">
        <v>46</v>
      </c>
      <c r="E56" s="62">
        <v>44</v>
      </c>
      <c r="F56" s="47">
        <f>F11*E56</f>
        <v>10612.8</v>
      </c>
      <c r="G56" s="47"/>
      <c r="H56" s="55"/>
      <c r="I56" s="47"/>
      <c r="J56" s="22"/>
      <c r="K56" s="22"/>
      <c r="L56" s="22"/>
      <c r="M56" s="22"/>
      <c r="N56" s="46">
        <f>SUM(F56:M57)</f>
        <v>10612.8</v>
      </c>
      <c r="O56" s="68"/>
      <c r="P56" s="68"/>
      <c r="Q56" s="68"/>
    </row>
    <row r="57" spans="1:17" s="4" customFormat="1" x14ac:dyDescent="0.25">
      <c r="A57" s="43" t="s">
        <v>75</v>
      </c>
      <c r="B57" s="43"/>
      <c r="C57" s="43"/>
      <c r="D57" s="44"/>
      <c r="E57" s="44"/>
      <c r="F57" s="65"/>
      <c r="G57" s="65"/>
      <c r="H57" s="114"/>
      <c r="I57" s="65"/>
      <c r="J57" s="43"/>
      <c r="K57" s="43"/>
      <c r="L57" s="43"/>
      <c r="M57" s="43"/>
      <c r="N57" s="53"/>
      <c r="O57" s="68"/>
      <c r="P57" s="68"/>
      <c r="Q57" s="68"/>
    </row>
    <row r="58" spans="1:17" s="4" customFormat="1" x14ac:dyDescent="0.25">
      <c r="A58" s="41" t="s">
        <v>76</v>
      </c>
      <c r="B58" s="22" t="s">
        <v>44</v>
      </c>
      <c r="C58" s="22">
        <v>4</v>
      </c>
      <c r="D58" s="24">
        <v>67</v>
      </c>
      <c r="E58" s="24">
        <v>37</v>
      </c>
      <c r="F58" s="47">
        <f>F11*E58</f>
        <v>8924.4</v>
      </c>
      <c r="G58" s="47"/>
      <c r="H58" s="55"/>
      <c r="I58" s="47"/>
      <c r="J58" s="22"/>
      <c r="K58" s="22"/>
      <c r="L58" s="22"/>
      <c r="M58" s="22"/>
      <c r="N58" s="46"/>
      <c r="O58" s="68"/>
      <c r="P58" s="68"/>
      <c r="Q58" s="68"/>
    </row>
    <row r="59" spans="1:17" s="4" customFormat="1" x14ac:dyDescent="0.25">
      <c r="A59" s="22" t="s">
        <v>17</v>
      </c>
      <c r="B59" s="22" t="s">
        <v>77</v>
      </c>
      <c r="C59" s="22">
        <v>6</v>
      </c>
      <c r="D59" s="24">
        <v>146</v>
      </c>
      <c r="E59" s="24">
        <v>68</v>
      </c>
      <c r="F59" s="24"/>
      <c r="G59" s="47"/>
      <c r="H59" s="55">
        <f>E59*H45</f>
        <v>16401.599999999999</v>
      </c>
      <c r="I59" s="47"/>
      <c r="J59" s="22"/>
      <c r="K59" s="22"/>
      <c r="L59" s="22"/>
      <c r="M59" s="22"/>
      <c r="N59" s="46">
        <f>SUM(F58:M61)</f>
        <v>57277.799999999996</v>
      </c>
      <c r="O59" s="68"/>
      <c r="P59" s="68"/>
      <c r="Q59" s="68"/>
    </row>
    <row r="60" spans="1:17" s="4" customFormat="1" x14ac:dyDescent="0.25">
      <c r="A60" s="22"/>
      <c r="B60" s="22" t="s">
        <v>78</v>
      </c>
      <c r="C60" s="22">
        <v>10</v>
      </c>
      <c r="D60" s="24">
        <v>215</v>
      </c>
      <c r="E60" s="24">
        <v>122</v>
      </c>
      <c r="F60" s="24"/>
      <c r="G60" s="47"/>
      <c r="H60" s="22"/>
      <c r="I60" s="47">
        <f>I45*E60</f>
        <v>31951.799999999996</v>
      </c>
      <c r="J60" s="22"/>
      <c r="K60" s="22"/>
      <c r="L60" s="22"/>
      <c r="M60" s="22"/>
      <c r="N60" s="46"/>
      <c r="O60" s="68"/>
      <c r="P60" s="68"/>
      <c r="Q60" s="68"/>
    </row>
    <row r="61" spans="1:17" s="4" customFormat="1" x14ac:dyDescent="0.25">
      <c r="A61" s="43"/>
      <c r="B61" s="43"/>
      <c r="C61" s="43">
        <f>SUM(C58:C60)</f>
        <v>20</v>
      </c>
      <c r="D61" s="44">
        <f>SUM(D58:D60)</f>
        <v>428</v>
      </c>
      <c r="E61" s="44">
        <f>SUM(E58:E60)</f>
        <v>227</v>
      </c>
      <c r="F61" s="44"/>
      <c r="G61" s="65"/>
      <c r="H61" s="43"/>
      <c r="I61" s="65"/>
      <c r="J61" s="43"/>
      <c r="K61" s="43"/>
      <c r="L61" s="43"/>
      <c r="M61" s="43"/>
      <c r="N61" s="53"/>
      <c r="O61" s="68"/>
      <c r="P61" s="68"/>
      <c r="Q61" s="68"/>
    </row>
    <row r="62" spans="1:17" s="4" customFormat="1" x14ac:dyDescent="0.25">
      <c r="A62" s="22" t="s">
        <v>79</v>
      </c>
      <c r="B62" s="22" t="s">
        <v>80</v>
      </c>
      <c r="C62" s="22">
        <v>4</v>
      </c>
      <c r="D62" s="24">
        <v>51</v>
      </c>
      <c r="E62" s="24">
        <v>41</v>
      </c>
      <c r="F62" s="47">
        <f>E62*F45</f>
        <v>9889.1999999999989</v>
      </c>
      <c r="G62" s="47"/>
      <c r="H62" s="20"/>
      <c r="I62" s="24"/>
      <c r="J62" s="22"/>
      <c r="K62" s="22"/>
      <c r="L62" s="22"/>
      <c r="M62" s="67"/>
      <c r="N62" s="46">
        <v>25663</v>
      </c>
      <c r="O62" s="68"/>
      <c r="P62" s="68"/>
      <c r="Q62" s="68"/>
    </row>
    <row r="63" spans="1:17" s="4" customFormat="1" x14ac:dyDescent="0.25">
      <c r="A63" s="22" t="s">
        <v>2</v>
      </c>
      <c r="B63" s="22" t="s">
        <v>81</v>
      </c>
      <c r="C63" s="22">
        <v>6</v>
      </c>
      <c r="D63" s="24">
        <v>68</v>
      </c>
      <c r="E63" s="24">
        <v>46</v>
      </c>
      <c r="F63" s="24"/>
      <c r="G63" s="46">
        <v>15774</v>
      </c>
      <c r="H63" s="20"/>
      <c r="I63" s="24"/>
      <c r="J63" s="22"/>
      <c r="K63" s="22"/>
      <c r="L63" s="22"/>
      <c r="M63" s="67"/>
      <c r="N63" s="46"/>
      <c r="O63" s="68"/>
      <c r="P63" s="68"/>
      <c r="Q63" s="68"/>
    </row>
    <row r="64" spans="1:17" s="4" customFormat="1" x14ac:dyDescent="0.25">
      <c r="A64" s="22"/>
      <c r="B64" s="22"/>
      <c r="C64" s="22">
        <f>SUM(C62:C63)</f>
        <v>10</v>
      </c>
      <c r="D64" s="24">
        <f>SUM(D62:D63)</f>
        <v>119</v>
      </c>
      <c r="E64" s="24">
        <f>SUM(E62:E63)</f>
        <v>87</v>
      </c>
      <c r="F64" s="24"/>
      <c r="G64" s="47"/>
      <c r="H64" s="20"/>
      <c r="I64" s="24"/>
      <c r="J64" s="22"/>
      <c r="K64" s="22"/>
      <c r="L64" s="22"/>
      <c r="M64" s="67"/>
      <c r="N64" s="108"/>
      <c r="O64" s="68"/>
      <c r="P64" s="68"/>
      <c r="Q64" s="68"/>
    </row>
    <row r="65" spans="1:17" s="4" customFormat="1" ht="12.75" customHeight="1" x14ac:dyDescent="0.25">
      <c r="A65" s="64" t="s">
        <v>82</v>
      </c>
      <c r="B65" s="49" t="s">
        <v>44</v>
      </c>
      <c r="C65" s="50">
        <v>12</v>
      </c>
      <c r="D65" s="51">
        <v>298</v>
      </c>
      <c r="E65" s="51">
        <v>242</v>
      </c>
      <c r="F65" s="39">
        <f>E65*F45</f>
        <v>58370.399999999994</v>
      </c>
      <c r="G65" s="39"/>
      <c r="H65" s="41"/>
      <c r="I65" s="39"/>
      <c r="J65" s="41"/>
      <c r="K65" s="41"/>
      <c r="L65" s="41"/>
      <c r="M65" s="41"/>
      <c r="N65" s="42">
        <f>SUM(F65:M68)</f>
        <v>144666.9</v>
      </c>
      <c r="O65" s="68"/>
      <c r="P65" s="68"/>
      <c r="Q65" s="68"/>
    </row>
    <row r="66" spans="1:17" s="4" customFormat="1" x14ac:dyDescent="0.25">
      <c r="A66" s="70" t="s">
        <v>83</v>
      </c>
      <c r="B66" s="70" t="s">
        <v>84</v>
      </c>
      <c r="C66" s="70">
        <v>6</v>
      </c>
      <c r="D66" s="24">
        <v>141</v>
      </c>
      <c r="E66" s="24">
        <v>73</v>
      </c>
      <c r="F66" s="24"/>
      <c r="G66" s="47">
        <f>E66*G45</f>
        <v>25031.699999999997</v>
      </c>
      <c r="H66" s="22"/>
      <c r="I66" s="47"/>
      <c r="J66" s="22"/>
      <c r="K66" s="22"/>
      <c r="L66" s="22"/>
      <c r="M66" s="22"/>
      <c r="N66" s="108"/>
      <c r="O66" s="68"/>
      <c r="P66" s="68"/>
      <c r="Q66" s="68"/>
    </row>
    <row r="67" spans="1:17" s="68" customFormat="1" x14ac:dyDescent="0.25">
      <c r="A67" s="22"/>
      <c r="B67" s="70" t="s">
        <v>42</v>
      </c>
      <c r="C67" s="70">
        <v>16</v>
      </c>
      <c r="D67" s="24">
        <v>410</v>
      </c>
      <c r="E67" s="24">
        <v>254</v>
      </c>
      <c r="F67" s="24"/>
      <c r="G67" s="22"/>
      <c r="H67" s="77">
        <f>E67*H45</f>
        <v>61264.799999999996</v>
      </c>
      <c r="I67" s="24"/>
      <c r="J67" s="22"/>
      <c r="K67" s="22"/>
      <c r="L67" s="22"/>
      <c r="M67" s="22"/>
      <c r="N67" s="108"/>
    </row>
    <row r="68" spans="1:17" s="68" customFormat="1" x14ac:dyDescent="0.25">
      <c r="A68" s="115"/>
      <c r="B68" s="116"/>
      <c r="C68" s="117">
        <f>SUM(C65:C67)</f>
        <v>34</v>
      </c>
      <c r="D68" s="118">
        <f>SUM(D65:D67)</f>
        <v>849</v>
      </c>
      <c r="E68" s="118">
        <f>SUM(E65:E67)</f>
        <v>569</v>
      </c>
      <c r="F68" s="118"/>
      <c r="G68" s="119"/>
      <c r="H68" s="118"/>
      <c r="I68" s="119"/>
      <c r="J68" s="115"/>
      <c r="K68" s="115"/>
      <c r="L68" s="115"/>
      <c r="M68" s="115"/>
      <c r="N68" s="120"/>
    </row>
    <row r="69" spans="1:17" s="68" customFormat="1" x14ac:dyDescent="0.25">
      <c r="A69" s="22"/>
      <c r="B69" s="22" t="s">
        <v>72</v>
      </c>
      <c r="C69" s="22">
        <v>12</v>
      </c>
      <c r="D69" s="24">
        <v>263</v>
      </c>
      <c r="E69" s="24">
        <v>193</v>
      </c>
      <c r="F69" s="46">
        <f>F45*E69</f>
        <v>46551.6</v>
      </c>
      <c r="G69" s="47"/>
      <c r="H69" s="55"/>
      <c r="I69" s="47"/>
      <c r="J69" s="4"/>
      <c r="K69" s="47"/>
      <c r="L69" s="22"/>
      <c r="M69" s="67"/>
      <c r="N69" s="46">
        <f>SUM(F69:M71)</f>
        <v>116478.9</v>
      </c>
    </row>
    <row r="70" spans="1:17" s="68" customFormat="1" x14ac:dyDescent="0.25">
      <c r="A70" s="22" t="s">
        <v>85</v>
      </c>
      <c r="B70" s="20" t="s">
        <v>86</v>
      </c>
      <c r="C70" s="20">
        <v>19</v>
      </c>
      <c r="D70" s="24">
        <v>398</v>
      </c>
      <c r="E70" s="24">
        <v>267</v>
      </c>
      <c r="F70" s="24"/>
      <c r="G70" s="22"/>
      <c r="H70" s="20"/>
      <c r="I70" s="56">
        <f>E70*I45</f>
        <v>69927.299999999988</v>
      </c>
      <c r="J70" s="22"/>
      <c r="K70" s="47"/>
      <c r="L70" s="67"/>
      <c r="M70" s="67"/>
      <c r="N70" s="108"/>
    </row>
    <row r="71" spans="1:17" s="68" customFormat="1" x14ac:dyDescent="0.25">
      <c r="A71" s="43"/>
      <c r="B71" s="45"/>
      <c r="C71" s="45">
        <f>SUM(C69:C70)</f>
        <v>31</v>
      </c>
      <c r="D71" s="121">
        <f>SUM(D69:D70)</f>
        <v>661</v>
      </c>
      <c r="E71" s="121">
        <f>SUM(E69:E70)</f>
        <v>460</v>
      </c>
      <c r="F71" s="121"/>
      <c r="G71" s="45"/>
      <c r="H71" s="45"/>
      <c r="I71" s="121"/>
      <c r="J71" s="45"/>
      <c r="K71" s="45"/>
      <c r="L71" s="45"/>
      <c r="M71" s="45"/>
      <c r="N71" s="108"/>
    </row>
    <row r="72" spans="1:17" s="68" customFormat="1" x14ac:dyDescent="0.25">
      <c r="A72" s="41" t="s">
        <v>87</v>
      </c>
      <c r="B72" s="71" t="s">
        <v>88</v>
      </c>
      <c r="C72" s="122">
        <v>12</v>
      </c>
      <c r="D72" s="24">
        <v>264</v>
      </c>
      <c r="E72" s="24">
        <v>173</v>
      </c>
      <c r="F72" s="24"/>
      <c r="G72" s="47"/>
      <c r="H72" s="123">
        <f>E72*H45</f>
        <v>41727.599999999999</v>
      </c>
      <c r="I72" s="47"/>
      <c r="J72" s="41"/>
      <c r="K72" s="22"/>
      <c r="L72" s="47"/>
      <c r="M72" s="67"/>
      <c r="N72" s="42">
        <f>SUM(F72:M74)</f>
        <v>120297.60000000001</v>
      </c>
    </row>
    <row r="73" spans="1:17" s="68" customFormat="1" x14ac:dyDescent="0.25">
      <c r="A73" s="22" t="s">
        <v>89</v>
      </c>
      <c r="B73" s="22" t="s">
        <v>90</v>
      </c>
      <c r="C73" s="22">
        <v>20</v>
      </c>
      <c r="D73" s="24">
        <v>404</v>
      </c>
      <c r="E73" s="24">
        <v>300</v>
      </c>
      <c r="F73" s="24"/>
      <c r="G73" s="22"/>
      <c r="H73" s="22"/>
      <c r="I73" s="123">
        <f>E73*I45</f>
        <v>78570</v>
      </c>
      <c r="J73" s="22"/>
      <c r="K73" s="22"/>
      <c r="L73" s="47"/>
      <c r="M73" s="67"/>
      <c r="N73" s="108"/>
    </row>
    <row r="74" spans="1:17" s="68" customFormat="1" x14ac:dyDescent="0.25">
      <c r="A74" s="43"/>
      <c r="B74" s="43"/>
      <c r="C74" s="43">
        <f>SUM(C72:C73)</f>
        <v>32</v>
      </c>
      <c r="D74" s="44">
        <f>SUM(D72:D73)</f>
        <v>668</v>
      </c>
      <c r="E74" s="44">
        <f>SUM(E72:E73)</f>
        <v>473</v>
      </c>
      <c r="F74" s="44"/>
      <c r="G74" s="43"/>
      <c r="H74" s="43"/>
      <c r="I74" s="44"/>
      <c r="J74" s="43"/>
      <c r="K74" s="43"/>
      <c r="L74" s="43"/>
      <c r="M74" s="45"/>
      <c r="N74" s="108"/>
    </row>
    <row r="75" spans="1:17" s="68" customFormat="1" x14ac:dyDescent="0.25">
      <c r="A75" s="22" t="s">
        <v>91</v>
      </c>
      <c r="B75" s="37" t="s">
        <v>47</v>
      </c>
      <c r="C75" s="22">
        <v>14</v>
      </c>
      <c r="D75" s="24">
        <v>83</v>
      </c>
      <c r="E75" s="51">
        <v>33</v>
      </c>
      <c r="F75" s="51"/>
      <c r="G75" s="41"/>
      <c r="H75" s="41"/>
      <c r="I75" s="51"/>
      <c r="J75" s="41"/>
      <c r="K75" s="47">
        <f>E75*K45</f>
        <v>56370.6</v>
      </c>
      <c r="L75" s="41"/>
      <c r="M75" s="67"/>
      <c r="N75" s="42">
        <f>SUM(F75:M77)</f>
        <v>68328</v>
      </c>
    </row>
    <row r="76" spans="1:17" s="68" customFormat="1" x14ac:dyDescent="0.25">
      <c r="A76" s="22" t="s">
        <v>2</v>
      </c>
      <c r="B76" s="22" t="s">
        <v>92</v>
      </c>
      <c r="C76" s="22">
        <v>2</v>
      </c>
      <c r="D76" s="24">
        <v>10</v>
      </c>
      <c r="E76" s="24">
        <v>7</v>
      </c>
      <c r="F76" s="24"/>
      <c r="G76" s="22"/>
      <c r="H76" s="22"/>
      <c r="I76" s="24"/>
      <c r="J76" s="22"/>
      <c r="K76" s="47">
        <f>E76*K45</f>
        <v>11957.4</v>
      </c>
      <c r="L76" s="47"/>
      <c r="M76" s="67"/>
      <c r="N76" s="108"/>
    </row>
    <row r="77" spans="1:17" s="68" customFormat="1" ht="13.8" thickBot="1" x14ac:dyDescent="0.3">
      <c r="A77" s="22" t="s">
        <v>93</v>
      </c>
      <c r="B77" s="22"/>
      <c r="C77" s="22">
        <f>SUM(C75:C76)</f>
        <v>16</v>
      </c>
      <c r="D77" s="24">
        <f>SUM(D75:D76)</f>
        <v>93</v>
      </c>
      <c r="E77" s="44">
        <f>SUM(E75:E76)</f>
        <v>40</v>
      </c>
      <c r="F77" s="44"/>
      <c r="G77" s="43"/>
      <c r="H77" s="43"/>
      <c r="I77" s="44"/>
      <c r="J77" s="43"/>
      <c r="K77" s="43"/>
      <c r="L77" s="43"/>
      <c r="M77" s="67"/>
      <c r="N77" s="124"/>
    </row>
    <row r="78" spans="1:17" s="89" customFormat="1" x14ac:dyDescent="0.25">
      <c r="A78" s="125" t="s">
        <v>59</v>
      </c>
      <c r="B78" s="126"/>
      <c r="C78" s="127"/>
      <c r="D78" s="97">
        <f>D46+D52+D55+D56+D61+D64+D68+D71+D74+D77</f>
        <v>9208</v>
      </c>
      <c r="E78" s="97">
        <f>E46+E52+E55+E56+E61+E64+E68+E71+E74+E77</f>
        <v>6798</v>
      </c>
      <c r="F78" s="177">
        <f t="shared" ref="F78:M78" si="1">SUM(F46:F77)</f>
        <v>387849.6</v>
      </c>
      <c r="G78" s="177">
        <v>40806</v>
      </c>
      <c r="H78" s="178">
        <v>189101</v>
      </c>
      <c r="I78" s="99">
        <f t="shared" si="1"/>
        <v>1082433.3</v>
      </c>
      <c r="J78" s="128">
        <f t="shared" si="1"/>
        <v>29155.5</v>
      </c>
      <c r="K78" s="128">
        <f t="shared" si="1"/>
        <v>136656</v>
      </c>
      <c r="L78" s="128">
        <f t="shared" si="1"/>
        <v>23405.850000000002</v>
      </c>
      <c r="M78" s="129">
        <f t="shared" si="1"/>
        <v>4217.3999999999996</v>
      </c>
      <c r="N78" s="154">
        <v>1893625</v>
      </c>
    </row>
    <row r="79" spans="1:17" s="89" customFormat="1" ht="13.8" thickBot="1" x14ac:dyDescent="0.3">
      <c r="A79" s="130" t="s">
        <v>60</v>
      </c>
      <c r="B79" s="131"/>
      <c r="C79" s="103"/>
      <c r="D79" s="103"/>
      <c r="E79" s="132"/>
      <c r="F79" s="132"/>
      <c r="G79" s="133"/>
      <c r="H79" s="134"/>
      <c r="I79" s="133"/>
      <c r="J79" s="135"/>
      <c r="K79" s="132"/>
      <c r="L79" s="132"/>
      <c r="M79" s="136"/>
      <c r="N79" s="137"/>
    </row>
    <row r="80" spans="1:17" x14ac:dyDescent="0.25">
      <c r="A80" s="138" t="s">
        <v>94</v>
      </c>
      <c r="B80" s="89"/>
      <c r="C80" s="68"/>
      <c r="D80" s="68"/>
      <c r="E80" s="139"/>
      <c r="F80" s="139"/>
      <c r="G80" s="139"/>
      <c r="H80" s="68"/>
      <c r="I80" s="68"/>
      <c r="J80" s="68"/>
      <c r="K80" s="68"/>
      <c r="L80" s="68"/>
      <c r="M80" s="68"/>
      <c r="N80" s="68"/>
    </row>
    <row r="81" spans="1:14" x14ac:dyDescent="0.25">
      <c r="A81" s="7" t="s">
        <v>2</v>
      </c>
      <c r="B81" s="8" t="s">
        <v>3</v>
      </c>
      <c r="C81" s="8" t="s">
        <v>3</v>
      </c>
      <c r="D81" s="10" t="s">
        <v>4</v>
      </c>
      <c r="E81" s="10" t="s">
        <v>5</v>
      </c>
      <c r="F81" s="7" t="s">
        <v>6</v>
      </c>
      <c r="G81" s="11" t="s">
        <v>7</v>
      </c>
      <c r="H81" s="7" t="s">
        <v>8</v>
      </c>
      <c r="I81" s="7" t="s">
        <v>9</v>
      </c>
      <c r="J81" s="171" t="s">
        <v>10</v>
      </c>
      <c r="K81" s="172"/>
      <c r="L81" s="172"/>
      <c r="M81" s="173"/>
      <c r="N81" s="7" t="s">
        <v>11</v>
      </c>
    </row>
    <row r="82" spans="1:14" x14ac:dyDescent="0.25">
      <c r="A82" s="12"/>
      <c r="B82" s="13" t="s">
        <v>62</v>
      </c>
      <c r="C82" s="14" t="s">
        <v>13</v>
      </c>
      <c r="D82" s="14" t="s">
        <v>63</v>
      </c>
      <c r="E82" s="13" t="s">
        <v>4</v>
      </c>
      <c r="F82" s="15" t="s">
        <v>17</v>
      </c>
      <c r="G82" s="16" t="s">
        <v>16</v>
      </c>
      <c r="H82" s="17" t="s">
        <v>17</v>
      </c>
      <c r="I82" s="15" t="s">
        <v>18</v>
      </c>
      <c r="J82" s="174" t="s">
        <v>19</v>
      </c>
      <c r="K82" s="175"/>
      <c r="L82" s="175"/>
      <c r="M82" s="176"/>
      <c r="N82" s="15" t="s">
        <v>20</v>
      </c>
    </row>
    <row r="83" spans="1:14" x14ac:dyDescent="0.25">
      <c r="A83" s="18"/>
      <c r="B83" s="19"/>
      <c r="C83" s="20"/>
      <c r="D83" s="21"/>
      <c r="E83" s="21"/>
      <c r="F83" s="21"/>
      <c r="G83" s="15" t="s">
        <v>21</v>
      </c>
      <c r="H83" s="22"/>
      <c r="I83" s="23"/>
      <c r="J83" s="7" t="s">
        <v>22</v>
      </c>
      <c r="K83" s="15" t="s">
        <v>23</v>
      </c>
      <c r="L83" s="15" t="s">
        <v>24</v>
      </c>
      <c r="M83" s="7" t="s">
        <v>25</v>
      </c>
      <c r="N83" s="15" t="s">
        <v>26</v>
      </c>
    </row>
    <row r="84" spans="1:14" x14ac:dyDescent="0.25">
      <c r="A84" s="18"/>
      <c r="B84" s="14"/>
      <c r="C84" s="14"/>
      <c r="D84" s="21"/>
      <c r="E84" s="22"/>
      <c r="F84" s="22"/>
      <c r="G84" s="15" t="s">
        <v>16</v>
      </c>
      <c r="H84" s="22"/>
      <c r="I84" s="22"/>
      <c r="J84" s="15"/>
      <c r="K84" s="15" t="s">
        <v>27</v>
      </c>
      <c r="L84" s="15" t="s">
        <v>28</v>
      </c>
      <c r="M84" s="15" t="s">
        <v>29</v>
      </c>
      <c r="N84" s="24"/>
    </row>
    <row r="85" spans="1:14" x14ac:dyDescent="0.25">
      <c r="A85" s="18"/>
      <c r="B85" s="19"/>
      <c r="C85" s="20"/>
      <c r="D85" s="13" t="s">
        <v>64</v>
      </c>
      <c r="E85" s="25" t="s">
        <v>30</v>
      </c>
      <c r="F85" s="28" t="s">
        <v>31</v>
      </c>
      <c r="G85" s="28" t="s">
        <v>31</v>
      </c>
      <c r="H85" s="28" t="s">
        <v>31</v>
      </c>
      <c r="I85" s="28" t="s">
        <v>31</v>
      </c>
      <c r="J85" s="28" t="s">
        <v>31</v>
      </c>
      <c r="K85" s="28" t="s">
        <v>31</v>
      </c>
      <c r="L85" s="28" t="s">
        <v>31</v>
      </c>
      <c r="M85" s="28" t="s">
        <v>31</v>
      </c>
      <c r="N85" s="15" t="s">
        <v>32</v>
      </c>
    </row>
    <row r="86" spans="1:14" ht="13.8" thickBot="1" x14ac:dyDescent="0.3">
      <c r="A86" s="18"/>
      <c r="B86" s="19"/>
      <c r="C86" s="20"/>
      <c r="D86" s="21">
        <v>43026</v>
      </c>
      <c r="E86" s="32">
        <v>43026</v>
      </c>
      <c r="F86" s="92">
        <v>241.2</v>
      </c>
      <c r="G86" s="93">
        <v>342.9</v>
      </c>
      <c r="H86" s="35">
        <v>241.2</v>
      </c>
      <c r="I86" s="35">
        <v>261.89999999999998</v>
      </c>
      <c r="J86" s="35">
        <v>530.1</v>
      </c>
      <c r="K86" s="35">
        <v>1708.2</v>
      </c>
      <c r="L86" s="35">
        <v>1800.45</v>
      </c>
      <c r="M86" s="35">
        <v>702.9</v>
      </c>
      <c r="N86" s="36"/>
    </row>
    <row r="87" spans="1:14" x14ac:dyDescent="0.25">
      <c r="A87" s="125" t="s">
        <v>65</v>
      </c>
      <c r="B87" s="95"/>
      <c r="C87" s="96"/>
      <c r="D87" s="97">
        <f t="shared" ref="D87:N87" si="2">D78</f>
        <v>9208</v>
      </c>
      <c r="E87" s="97">
        <f t="shared" si="2"/>
        <v>6798</v>
      </c>
      <c r="F87" s="97">
        <f t="shared" si="2"/>
        <v>387849.6</v>
      </c>
      <c r="G87" s="97">
        <f t="shared" si="2"/>
        <v>40806</v>
      </c>
      <c r="H87" s="97">
        <f t="shared" si="2"/>
        <v>189101</v>
      </c>
      <c r="I87" s="97">
        <f t="shared" si="2"/>
        <v>1082433.3</v>
      </c>
      <c r="J87" s="97">
        <f t="shared" si="2"/>
        <v>29155.5</v>
      </c>
      <c r="K87" s="97">
        <f t="shared" si="2"/>
        <v>136656</v>
      </c>
      <c r="L87" s="97">
        <f t="shared" si="2"/>
        <v>23405.850000000002</v>
      </c>
      <c r="M87" s="97">
        <f t="shared" si="2"/>
        <v>4217.3999999999996</v>
      </c>
      <c r="N87" s="100">
        <f t="shared" si="2"/>
        <v>1893625</v>
      </c>
    </row>
    <row r="88" spans="1:14" ht="13.8" thickBot="1" x14ac:dyDescent="0.3">
      <c r="A88" s="130" t="s">
        <v>66</v>
      </c>
      <c r="B88" s="102"/>
      <c r="C88" s="103"/>
      <c r="D88" s="101"/>
      <c r="E88" s="104"/>
      <c r="F88" s="133"/>
      <c r="G88" s="105"/>
      <c r="H88" s="103"/>
      <c r="I88" s="104"/>
      <c r="J88" s="104"/>
      <c r="K88" s="104"/>
      <c r="L88" s="104"/>
      <c r="M88" s="101"/>
      <c r="N88" s="107"/>
    </row>
    <row r="89" spans="1:14" x14ac:dyDescent="0.25">
      <c r="A89" s="41" t="s">
        <v>95</v>
      </c>
      <c r="B89" s="41" t="s">
        <v>96</v>
      </c>
      <c r="C89" s="41">
        <v>4</v>
      </c>
      <c r="D89" s="51">
        <v>21</v>
      </c>
      <c r="E89" s="24">
        <v>9</v>
      </c>
      <c r="F89" s="140"/>
      <c r="G89" s="141"/>
      <c r="H89" s="64"/>
      <c r="I89" s="64"/>
      <c r="J89" s="64"/>
      <c r="K89" s="142"/>
      <c r="L89" s="42">
        <f>L86*E89</f>
        <v>16204.050000000001</v>
      </c>
      <c r="M89" s="143"/>
      <c r="N89" s="46">
        <f>SUM(F89:M91)</f>
        <v>16204.050000000001</v>
      </c>
    </row>
    <row r="90" spans="1:14" x14ac:dyDescent="0.25">
      <c r="A90" s="22" t="s">
        <v>97</v>
      </c>
      <c r="B90" s="66" t="s">
        <v>92</v>
      </c>
      <c r="C90" s="20"/>
      <c r="D90" s="24"/>
      <c r="E90" s="24"/>
      <c r="F90" s="70"/>
      <c r="G90" s="144"/>
      <c r="H90" s="70"/>
      <c r="I90" s="70"/>
      <c r="J90" s="70"/>
      <c r="K90" s="46"/>
      <c r="L90" s="46">
        <f>L86*E90</f>
        <v>0</v>
      </c>
      <c r="M90" s="143"/>
      <c r="N90" s="108"/>
    </row>
    <row r="91" spans="1:14" x14ac:dyDescent="0.25">
      <c r="A91" s="22" t="s">
        <v>98</v>
      </c>
      <c r="B91" s="22"/>
      <c r="C91" s="22"/>
      <c r="D91" s="24">
        <f>SUM(D89:D90)</f>
        <v>21</v>
      </c>
      <c r="E91" s="24">
        <f>SUM(E89:E90)</f>
        <v>9</v>
      </c>
      <c r="F91" s="70"/>
      <c r="G91" s="145"/>
      <c r="H91" s="46"/>
      <c r="I91" s="70"/>
      <c r="J91" s="70"/>
      <c r="K91" s="70"/>
      <c r="L91" s="146"/>
      <c r="M91" s="143"/>
      <c r="N91" s="108"/>
    </row>
    <row r="92" spans="1:14" x14ac:dyDescent="0.25">
      <c r="A92" s="41" t="s">
        <v>99</v>
      </c>
      <c r="B92" s="41" t="s">
        <v>72</v>
      </c>
      <c r="C92" s="41">
        <v>4</v>
      </c>
      <c r="D92" s="51">
        <v>37</v>
      </c>
      <c r="E92" s="51">
        <v>31</v>
      </c>
      <c r="F92" s="39">
        <f>F86*E92</f>
        <v>7477.2</v>
      </c>
      <c r="G92" s="141"/>
      <c r="H92" s="42"/>
      <c r="I92" s="64"/>
      <c r="J92" s="64"/>
      <c r="K92" s="64"/>
      <c r="L92" s="140"/>
      <c r="M92" s="147"/>
      <c r="N92" s="42">
        <f>SUM(F92:M92)</f>
        <v>7477.2</v>
      </c>
    </row>
    <row r="93" spans="1:14" x14ac:dyDescent="0.25">
      <c r="A93" s="43" t="s">
        <v>100</v>
      </c>
      <c r="B93" s="43"/>
      <c r="C93" s="43"/>
      <c r="D93" s="44"/>
      <c r="E93" s="44"/>
      <c r="F93" s="73"/>
      <c r="G93" s="148"/>
      <c r="H93" s="53"/>
      <c r="I93" s="73"/>
      <c r="J93" s="73"/>
      <c r="K93" s="73"/>
      <c r="L93" s="149"/>
      <c r="M93" s="150"/>
      <c r="N93" s="53"/>
    </row>
    <row r="94" spans="1:14" x14ac:dyDescent="0.25">
      <c r="A94" s="43" t="s">
        <v>101</v>
      </c>
      <c r="B94" s="43" t="s">
        <v>72</v>
      </c>
      <c r="C94" s="43">
        <v>8</v>
      </c>
      <c r="D94" s="44">
        <v>185</v>
      </c>
      <c r="E94" s="44">
        <v>183</v>
      </c>
      <c r="F94" s="151">
        <f>F86*E94</f>
        <v>44139.6</v>
      </c>
      <c r="G94" s="148"/>
      <c r="H94" s="53"/>
      <c r="I94" s="73"/>
      <c r="J94" s="73"/>
      <c r="K94" s="73"/>
      <c r="L94" s="149"/>
      <c r="M94" s="150"/>
      <c r="N94" s="53">
        <f>SUM(F94:M94)</f>
        <v>44139.6</v>
      </c>
    </row>
    <row r="95" spans="1:14" x14ac:dyDescent="0.25">
      <c r="A95" s="43" t="s">
        <v>102</v>
      </c>
      <c r="B95" s="43"/>
      <c r="C95" s="43">
        <v>3</v>
      </c>
      <c r="D95" s="44">
        <v>65</v>
      </c>
      <c r="E95" s="44">
        <v>22</v>
      </c>
      <c r="F95" s="44"/>
      <c r="G95" s="43"/>
      <c r="H95" s="43"/>
      <c r="I95" s="65">
        <f>I11*E95</f>
        <v>5761.7999999999993</v>
      </c>
      <c r="J95" s="43"/>
      <c r="K95" s="43"/>
      <c r="L95" s="43"/>
      <c r="M95" s="43"/>
      <c r="N95" s="53">
        <f>SUM(F95:M95)</f>
        <v>5761.7999999999993</v>
      </c>
    </row>
    <row r="96" spans="1:14" x14ac:dyDescent="0.25">
      <c r="A96" s="22" t="s">
        <v>103</v>
      </c>
      <c r="B96" s="22"/>
      <c r="C96" s="22"/>
      <c r="D96" s="24"/>
      <c r="E96" s="24"/>
      <c r="F96" s="51"/>
      <c r="G96" s="41"/>
      <c r="H96" s="41"/>
      <c r="I96" s="51"/>
      <c r="J96" s="41"/>
      <c r="K96" s="41"/>
      <c r="L96" s="41"/>
      <c r="M96" s="51"/>
      <c r="N96" s="152"/>
    </row>
    <row r="97" spans="1:14" x14ac:dyDescent="0.25">
      <c r="A97" s="22" t="s">
        <v>104</v>
      </c>
      <c r="B97" s="22" t="s">
        <v>105</v>
      </c>
      <c r="C97" s="22"/>
      <c r="D97" s="24">
        <v>313</v>
      </c>
      <c r="E97" s="24">
        <f>212-89</f>
        <v>123</v>
      </c>
      <c r="F97" s="24"/>
      <c r="G97" s="22"/>
      <c r="H97" s="22"/>
      <c r="I97" s="24"/>
      <c r="J97" s="22"/>
      <c r="K97" s="22"/>
      <c r="L97" s="22"/>
      <c r="M97" s="47">
        <f>E97*M86</f>
        <v>86456.7</v>
      </c>
      <c r="N97" s="46">
        <f>SUM(F96:M98)</f>
        <v>86456.7</v>
      </c>
    </row>
    <row r="98" spans="1:14" x14ac:dyDescent="0.25">
      <c r="A98" s="22" t="s">
        <v>106</v>
      </c>
      <c r="B98" s="43"/>
      <c r="C98" s="43"/>
      <c r="D98" s="44"/>
      <c r="E98" s="44"/>
      <c r="F98" s="44"/>
      <c r="G98" s="43"/>
      <c r="H98" s="43"/>
      <c r="I98" s="44"/>
      <c r="J98" s="43"/>
      <c r="K98" s="43"/>
      <c r="L98" s="43"/>
      <c r="M98" s="44"/>
      <c r="N98" s="124"/>
    </row>
    <row r="99" spans="1:14" x14ac:dyDescent="0.25">
      <c r="A99" s="41" t="s">
        <v>107</v>
      </c>
      <c r="B99" s="41" t="s">
        <v>108</v>
      </c>
      <c r="C99" s="41">
        <v>26</v>
      </c>
      <c r="D99" s="112">
        <v>211</v>
      </c>
      <c r="E99" s="51">
        <f>159-29</f>
        <v>130</v>
      </c>
      <c r="F99" s="51"/>
      <c r="G99" s="39"/>
      <c r="H99" s="41"/>
      <c r="I99" s="39"/>
      <c r="J99" s="39"/>
      <c r="K99" s="41"/>
      <c r="L99" s="41"/>
      <c r="M99" s="39">
        <f>E99*M86</f>
        <v>91377</v>
      </c>
      <c r="N99" s="42">
        <f>SUM(F99:M101)</f>
        <v>97000.2</v>
      </c>
    </row>
    <row r="100" spans="1:14" x14ac:dyDescent="0.25">
      <c r="A100" s="22" t="s">
        <v>109</v>
      </c>
      <c r="B100" s="22" t="s">
        <v>110</v>
      </c>
      <c r="C100" s="22">
        <v>2</v>
      </c>
      <c r="D100" s="62">
        <v>12</v>
      </c>
      <c r="E100" s="24">
        <v>8</v>
      </c>
      <c r="F100" s="24"/>
      <c r="G100" s="22"/>
      <c r="H100" s="22"/>
      <c r="I100" s="22"/>
      <c r="J100" s="22"/>
      <c r="K100" s="22"/>
      <c r="L100" s="22"/>
      <c r="M100" s="47">
        <f>E100*M86</f>
        <v>5623.2</v>
      </c>
      <c r="N100" s="108"/>
    </row>
    <row r="101" spans="1:14" ht="13.8" thickBot="1" x14ac:dyDescent="0.3">
      <c r="A101" s="43" t="s">
        <v>111</v>
      </c>
      <c r="B101" s="43"/>
      <c r="C101" s="43"/>
      <c r="D101" s="63">
        <f>SUM(D99:D100)</f>
        <v>223</v>
      </c>
      <c r="E101" s="44">
        <f>SUM(E99:E100)</f>
        <v>138</v>
      </c>
      <c r="F101" s="44"/>
      <c r="G101" s="43"/>
      <c r="H101" s="43"/>
      <c r="I101" s="43"/>
      <c r="J101" s="43"/>
      <c r="K101" s="43"/>
      <c r="L101" s="43"/>
      <c r="M101" s="65"/>
      <c r="N101" s="124"/>
    </row>
    <row r="102" spans="1:14" ht="13.8" thickBot="1" x14ac:dyDescent="0.3">
      <c r="A102" s="125" t="s">
        <v>112</v>
      </c>
      <c r="B102" s="126"/>
      <c r="C102" s="127"/>
      <c r="D102" s="97">
        <f>D87+D91+D92+D94+D95+D97+D101</f>
        <v>10052</v>
      </c>
      <c r="E102" s="97">
        <f>E87+E91+E92+E94+E95+E97+E101</f>
        <v>7304</v>
      </c>
      <c r="F102" s="177">
        <v>439467</v>
      </c>
      <c r="G102" s="97">
        <f t="shared" ref="G102:M102" si="3">SUM(G87:G101)</f>
        <v>40806</v>
      </c>
      <c r="H102" s="99">
        <f t="shared" si="3"/>
        <v>189101</v>
      </c>
      <c r="I102" s="99">
        <f t="shared" si="3"/>
        <v>1088195.1000000001</v>
      </c>
      <c r="J102" s="128">
        <f t="shared" si="3"/>
        <v>29155.5</v>
      </c>
      <c r="K102" s="128">
        <f t="shared" si="3"/>
        <v>136656</v>
      </c>
      <c r="L102" s="128">
        <f t="shared" si="3"/>
        <v>39609.9</v>
      </c>
      <c r="M102" s="153">
        <f t="shared" si="3"/>
        <v>187674.3</v>
      </c>
      <c r="N102" s="154">
        <f>SUM(N87:N101)</f>
        <v>2150664.5500000003</v>
      </c>
    </row>
    <row r="103" spans="1:14" x14ac:dyDescent="0.25">
      <c r="A103" s="155" t="s">
        <v>113</v>
      </c>
      <c r="B103" s="156"/>
      <c r="C103" s="156"/>
      <c r="D103" s="157">
        <v>9963</v>
      </c>
      <c r="E103" s="157">
        <v>7212</v>
      </c>
      <c r="F103" s="157">
        <v>431747</v>
      </c>
      <c r="G103" s="158">
        <v>43892</v>
      </c>
      <c r="H103" s="157">
        <v>166670</v>
      </c>
      <c r="I103" s="157">
        <v>1088980</v>
      </c>
      <c r="J103" s="157">
        <v>30746</v>
      </c>
      <c r="K103" s="157">
        <v>174237</v>
      </c>
      <c r="L103" s="157">
        <v>16204</v>
      </c>
      <c r="M103" s="159">
        <v>194001</v>
      </c>
      <c r="N103" s="160">
        <f>SUM(F103:M103)</f>
        <v>2146477</v>
      </c>
    </row>
    <row r="104" spans="1:14" ht="13.8" thickBot="1" x14ac:dyDescent="0.3">
      <c r="A104" s="161" t="s">
        <v>114</v>
      </c>
      <c r="B104" s="162"/>
      <c r="C104" s="163"/>
      <c r="D104" s="164"/>
      <c r="E104" s="164"/>
      <c r="F104" s="164"/>
      <c r="G104" s="165"/>
      <c r="H104" s="166"/>
      <c r="I104" s="167"/>
      <c r="J104" s="167"/>
      <c r="K104" s="166"/>
      <c r="L104" s="166"/>
      <c r="M104" s="168"/>
      <c r="N104" s="169"/>
    </row>
    <row r="106" spans="1:14" x14ac:dyDescent="0.25">
      <c r="D106" s="170"/>
    </row>
    <row r="107" spans="1:14" x14ac:dyDescent="0.25">
      <c r="D107" s="170"/>
    </row>
  </sheetData>
  <mergeCells count="6">
    <mergeCell ref="J82:M82"/>
    <mergeCell ref="J6:M6"/>
    <mergeCell ref="J7:M7"/>
    <mergeCell ref="J40:M40"/>
    <mergeCell ref="J41:M41"/>
    <mergeCell ref="J81:M81"/>
  </mergeCell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90" orientation="landscape" r:id="rId1"/>
  <headerFooter alignWithMargins="0">
    <oddHeader>&amp;C&amp;P&amp;RAnlage 1 zur GRDrs 286/2018</oddHeader>
  </headerFooter>
  <rowBreaks count="2" manualBreakCount="2">
    <brk id="39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GRDrs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u400121</dc:creator>
  <cp:lastModifiedBy>u400121</cp:lastModifiedBy>
  <dcterms:created xsi:type="dcterms:W3CDTF">2018-03-27T13:04:18Z</dcterms:created>
  <dcterms:modified xsi:type="dcterms:W3CDTF">2018-03-27T13:06:12Z</dcterms:modified>
</cp:coreProperties>
</file>