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Schema202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I43" authorId="0">
      <text>
        <r>
          <rPr>
            <b/>
            <sz val="9"/>
            <rFont val="Tahoma"/>
            <family val="2"/>
          </rPr>
          <t>u660k08:</t>
        </r>
        <r>
          <rPr>
            <sz val="9"/>
            <rFont val="Tahoma"/>
            <family val="2"/>
          </rPr>
          <t xml:space="preserve">
Lt. Liste von Hrn. Oswald</t>
        </r>
      </text>
    </comment>
  </commentList>
</comments>
</file>

<file path=xl/sharedStrings.xml><?xml version="1.0" encoding="utf-8"?>
<sst xmlns="http://schemas.openxmlformats.org/spreadsheetml/2006/main" count="89" uniqueCount="67">
  <si>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</si>
  <si>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</si>
  <si>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</si>
  <si>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</si>
  <si>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</si>
  <si>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</si>
  <si>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</si>
  <si>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</si>
  <si>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</si>
  <si>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Kosten privates Regenwasser</t>
  </si>
  <si>
    <t>Kosten Straßenfläche</t>
  </si>
  <si>
    <t>m³</t>
  </si>
  <si>
    <t>m²</t>
  </si>
  <si>
    <t>Abzugskapital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</si>
  <si>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</si>
  <si>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</si>
  <si>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</si>
  <si>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</si>
  <si>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</si>
  <si>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</si>
  <si>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</si>
  <si>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</si>
  <si>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</si>
  <si>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</si>
  <si>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</si>
  <si>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</si>
  <si>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</si>
  <si>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</si>
  <si>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</si>
  <si>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</si>
  <si>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</si>
  <si>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</si>
  <si>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 xml:space="preserve"> 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</si>
  <si>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</si>
  <si>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</si>
  <si>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</si>
  <si>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</si>
  <si>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</si>
  <si>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</si>
  <si>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</si>
  <si>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</si>
  <si>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</si>
  <si>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</si>
  <si>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</si>
  <si>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</si>
  <si>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</si>
  <si>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</si>
  <si>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Frischwasser + Eigenwasser</t>
  </si>
  <si>
    <t>Gesamtkosten pr. Entwässerung</t>
  </si>
  <si>
    <t>Direkte Kosten</t>
  </si>
  <si>
    <t xml:space="preserve">    - Stadtm.amt</t>
  </si>
  <si>
    <t xml:space="preserve">wässerung </t>
  </si>
  <si>
    <t>Nachholung Kostenunt.deck. SW</t>
  </si>
  <si>
    <t>Kanalbeiträge</t>
  </si>
  <si>
    <t>Nachholung Kostenunt.deck. NW</t>
  </si>
  <si>
    <t>(Flächenermittlung durch LHS)</t>
  </si>
  <si>
    <t>Zuführung Kostenüberdeck. SW</t>
  </si>
  <si>
    <t>Zuführung Kostenüberdeck. NW</t>
  </si>
  <si>
    <t>Direkte Kosten abzüglich Kostenüber-</t>
  </si>
  <si>
    <t>deckung</t>
  </si>
  <si>
    <t>Ermittlung der Schmutzwasser- und Niederschlagswassergebühr</t>
  </si>
  <si>
    <t>Schmutzwassergebühr</t>
  </si>
  <si>
    <t>und der Kosten der Straßenentwässerung für 2024</t>
  </si>
  <si>
    <t>Abzugskapital Vorfluterpauschale</t>
  </si>
  <si>
    <t>Vorfluterpauschale</t>
  </si>
  <si>
    <t>Direkte Kosten abzgl. Kostenüber-</t>
  </si>
  <si>
    <t>deckung u. zzgl.Kostenunterdeck.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</si>
</sst>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  <numFmt numFmtId="201" formatCode="#,##0\ &quot;€&quot;"/>
  </numFmts>
  <fonts count="61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6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31"/>
      <name val="Arial"/>
      <family val="2"/>
    </font>
    <font>
      <sz val="10"/>
      <color indexed="50"/>
      <name val="Arial"/>
      <family val="2"/>
    </font>
    <font>
      <sz val="10"/>
      <color indexed="4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6"/>
      <color rgb="FF00B050"/>
      <name val="Arial"/>
      <family val="2"/>
    </font>
    <font>
      <b/>
      <sz val="10"/>
      <color theme="1"/>
      <name val="Arial"/>
      <family val="2"/>
    </font>
    <font>
      <sz val="10"/>
      <color theme="3" tint="0.7999799847602844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sz val="10"/>
      <color rgb="FF00B0F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6">
    <xf numFmtId="0" fontId="0" fillId="0" borderId="0" xfId="0" applyAlignment="1">
      <alignment/>
    </xf>
    <xf numFmtId="0" fontId="1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1" fillId="0" borderId="10" xfId="52" applyFont="1" applyBorder="1">
      <alignment/>
      <protection/>
    </xf>
    <xf numFmtId="0" fontId="3" fillId="0" borderId="11" xfId="52" applyBorder="1">
      <alignment/>
      <protection/>
    </xf>
    <xf numFmtId="0" fontId="3" fillId="0" borderId="0" xfId="52" applyBorder="1">
      <alignment/>
      <protection/>
    </xf>
    <xf numFmtId="0" fontId="3" fillId="0" borderId="12" xfId="52" applyBorder="1">
      <alignment/>
      <protection/>
    </xf>
    <xf numFmtId="174" fontId="3" fillId="0" borderId="13" xfId="52" applyNumberFormat="1" applyBorder="1">
      <alignment/>
      <protection/>
    </xf>
    <xf numFmtId="0" fontId="8" fillId="0" borderId="0" xfId="52" applyFont="1">
      <alignment/>
      <protection/>
    </xf>
    <xf numFmtId="10" fontId="3" fillId="0" borderId="0" xfId="52" applyNumberFormat="1" applyAlignment="1">
      <alignment horizontal="center"/>
      <protection/>
    </xf>
    <xf numFmtId="9" fontId="3" fillId="0" borderId="0" xfId="52" applyNumberFormat="1" applyAlignment="1">
      <alignment horizontal="right"/>
      <protection/>
    </xf>
    <xf numFmtId="10" fontId="3" fillId="0" borderId="0" xfId="52" applyNumberFormat="1" applyAlignment="1">
      <alignment horizontal="left"/>
      <protection/>
    </xf>
    <xf numFmtId="10" fontId="3" fillId="0" borderId="0" xfId="52" applyNumberFormat="1" applyAlignment="1">
      <alignment horizontal="right"/>
      <protection/>
    </xf>
    <xf numFmtId="3" fontId="4" fillId="0" borderId="0" xfId="52" applyNumberFormat="1" applyFont="1" applyFill="1" applyBorder="1" applyAlignment="1">
      <alignment horizontal="right"/>
      <protection/>
    </xf>
    <xf numFmtId="0" fontId="3" fillId="0" borderId="0" xfId="52" applyAlignment="1">
      <alignment horizontal="center"/>
      <protection/>
    </xf>
    <xf numFmtId="0" fontId="3" fillId="0" borderId="10" xfId="52" applyBorder="1">
      <alignment/>
      <protection/>
    </xf>
    <xf numFmtId="174" fontId="3" fillId="0" borderId="0" xfId="52" applyNumberFormat="1">
      <alignment/>
      <protection/>
    </xf>
    <xf numFmtId="174" fontId="3" fillId="0" borderId="0" xfId="52" applyNumberFormat="1" applyBorder="1">
      <alignment/>
      <protection/>
    </xf>
    <xf numFmtId="3" fontId="3" fillId="0" borderId="0" xfId="52" applyNumberFormat="1" applyFill="1" applyBorder="1" applyAlignment="1">
      <alignment horizontal="right"/>
      <protection/>
    </xf>
    <xf numFmtId="0" fontId="3" fillId="0" borderId="0" xfId="52" applyAlignment="1">
      <alignment horizontal="right"/>
      <protection/>
    </xf>
    <xf numFmtId="10" fontId="3" fillId="0" borderId="0" xfId="52" applyNumberFormat="1">
      <alignment/>
      <protection/>
    </xf>
    <xf numFmtId="10" fontId="3" fillId="0" borderId="0" xfId="52" applyNumberFormat="1" applyBorder="1" applyAlignment="1">
      <alignment horizontal="left"/>
      <protection/>
    </xf>
    <xf numFmtId="3" fontId="3" fillId="0" borderId="0" xfId="52" applyNumberFormat="1" applyFill="1" applyBorder="1">
      <alignment/>
      <protection/>
    </xf>
    <xf numFmtId="0" fontId="3" fillId="0" borderId="0" xfId="52" applyFill="1" applyBorder="1">
      <alignment/>
      <protection/>
    </xf>
    <xf numFmtId="174" fontId="3" fillId="0" borderId="0" xfId="52" applyNumberFormat="1" applyFill="1" applyBorder="1">
      <alignment/>
      <protection/>
    </xf>
    <xf numFmtId="0" fontId="3" fillId="0" borderId="0" xfId="52" applyNumberFormat="1">
      <alignment/>
      <protection/>
    </xf>
    <xf numFmtId="180" fontId="7" fillId="0" borderId="0" xfId="52" applyNumberFormat="1" applyFont="1">
      <alignment/>
      <protection/>
    </xf>
    <xf numFmtId="180" fontId="7" fillId="0" borderId="0" xfId="52" applyNumberFormat="1" applyFont="1" applyAlignment="1">
      <alignment horizontal="left"/>
      <protection/>
    </xf>
    <xf numFmtId="0" fontId="3" fillId="0" borderId="11" xfId="52" applyFill="1" applyBorder="1">
      <alignment/>
      <protection/>
    </xf>
    <xf numFmtId="0" fontId="3" fillId="0" borderId="14" xfId="52" applyBorder="1">
      <alignment/>
      <protection/>
    </xf>
    <xf numFmtId="0" fontId="3" fillId="0" borderId="15" xfId="52" applyBorder="1">
      <alignment/>
      <protection/>
    </xf>
    <xf numFmtId="0" fontId="3" fillId="0" borderId="0" xfId="52" applyFill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2" xfId="52" applyFont="1" applyFill="1" applyBorder="1">
      <alignment/>
      <protection/>
    </xf>
    <xf numFmtId="174" fontId="3" fillId="0" borderId="13" xfId="52" applyNumberFormat="1" applyFill="1" applyBorder="1">
      <alignment/>
      <protection/>
    </xf>
    <xf numFmtId="10" fontId="3" fillId="0" borderId="0" xfId="52" applyNumberFormat="1" applyBorder="1">
      <alignment/>
      <protection/>
    </xf>
    <xf numFmtId="0" fontId="3" fillId="0" borderId="0" xfId="52" applyFont="1">
      <alignment/>
      <protection/>
    </xf>
    <xf numFmtId="0" fontId="9" fillId="0" borderId="0" xfId="52" applyFont="1">
      <alignment/>
      <protection/>
    </xf>
    <xf numFmtId="10" fontId="3" fillId="0" borderId="0" xfId="52" applyNumberFormat="1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3" fontId="10" fillId="0" borderId="0" xfId="52" applyNumberFormat="1" applyFont="1" applyFill="1" applyBorder="1" applyAlignment="1">
      <alignment horizontal="left"/>
      <protection/>
    </xf>
    <xf numFmtId="174" fontId="3" fillId="0" borderId="15" xfId="52" applyNumberFormat="1" applyBorder="1">
      <alignment/>
      <protection/>
    </xf>
    <xf numFmtId="0" fontId="1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3" fillId="0" borderId="0" xfId="52" applyNumberFormat="1">
      <alignment/>
      <protection/>
    </xf>
    <xf numFmtId="4" fontId="3" fillId="0" borderId="0" xfId="52" applyNumberFormat="1" applyBorder="1">
      <alignment/>
      <protection/>
    </xf>
    <xf numFmtId="4" fontId="3" fillId="0" borderId="0" xfId="52" applyNumberFormat="1">
      <alignment/>
      <protection/>
    </xf>
    <xf numFmtId="174" fontId="8" fillId="0" borderId="0" xfId="52" applyNumberFormat="1" applyFont="1" applyBorder="1">
      <alignment/>
      <protection/>
    </xf>
    <xf numFmtId="0" fontId="8" fillId="0" borderId="0" xfId="52" applyFont="1" applyBorder="1">
      <alignment/>
      <protection/>
    </xf>
    <xf numFmtId="174" fontId="3" fillId="0" borderId="11" xfId="52" applyNumberFormat="1" applyFill="1" applyBorder="1">
      <alignment/>
      <protection/>
    </xf>
    <xf numFmtId="0" fontId="2" fillId="0" borderId="0" xfId="0" applyFont="1" applyAlignment="1">
      <alignment horizontal="center"/>
    </xf>
    <xf numFmtId="174" fontId="8" fillId="0" borderId="0" xfId="52" applyNumberFormat="1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11" fillId="0" borderId="0" xfId="0" applyFont="1" applyAlignment="1">
      <alignment horizontal="center" vertical="center"/>
    </xf>
    <xf numFmtId="0" fontId="3" fillId="0" borderId="16" xfId="52" applyFill="1" applyBorder="1">
      <alignment/>
      <protection/>
    </xf>
    <xf numFmtId="0" fontId="3" fillId="0" borderId="0" xfId="52" applyFont="1" applyAlignment="1">
      <alignment vertical="center"/>
      <protection/>
    </xf>
    <xf numFmtId="10" fontId="8" fillId="0" borderId="0" xfId="52" applyNumberFormat="1" applyFont="1" applyBorder="1">
      <alignment/>
      <protection/>
    </xf>
    <xf numFmtId="180" fontId="1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14" fillId="0" borderId="0" xfId="52" applyFont="1">
      <alignment/>
      <protection/>
    </xf>
    <xf numFmtId="0" fontId="54" fillId="0" borderId="0" xfId="52" applyFont="1">
      <alignment/>
      <protection/>
    </xf>
    <xf numFmtId="10" fontId="55" fillId="0" borderId="0" xfId="52" applyNumberFormat="1" applyFont="1" applyBorder="1">
      <alignment/>
      <protection/>
    </xf>
    <xf numFmtId="10" fontId="55" fillId="0" borderId="0" xfId="52" applyNumberFormat="1" applyFont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10" fontId="3" fillId="0" borderId="0" xfId="52" applyNumberFormat="1" applyFont="1">
      <alignment/>
      <protection/>
    </xf>
    <xf numFmtId="10" fontId="3" fillId="0" borderId="0" xfId="52" applyNumberFormat="1" applyFont="1" applyAlignment="1">
      <alignment horizontal="left"/>
      <protection/>
    </xf>
    <xf numFmtId="10" fontId="3" fillId="0" borderId="0" xfId="52" applyNumberFormat="1" applyFont="1" applyAlignment="1">
      <alignment horizontal="right"/>
      <protection/>
    </xf>
    <xf numFmtId="180" fontId="7" fillId="0" borderId="0" xfId="52" applyNumberFormat="1" applyFont="1" applyBorder="1">
      <alignment/>
      <protection/>
    </xf>
    <xf numFmtId="0" fontId="7" fillId="0" borderId="0" xfId="52" applyFont="1" applyBorder="1">
      <alignment/>
      <protection/>
    </xf>
    <xf numFmtId="3" fontId="8" fillId="0" borderId="0" xfId="52" applyNumberFormat="1" applyFont="1" applyBorder="1" applyAlignment="1">
      <alignment horizontal="center"/>
      <protection/>
    </xf>
    <xf numFmtId="3" fontId="8" fillId="0" borderId="0" xfId="52" applyNumberFormat="1" applyFont="1" applyBorder="1">
      <alignment/>
      <protection/>
    </xf>
    <xf numFmtId="174" fontId="0" fillId="0" borderId="0" xfId="0" applyNumberFormat="1" applyBorder="1" applyAlignment="1">
      <alignment horizontal="center"/>
    </xf>
    <xf numFmtId="174" fontId="8" fillId="0" borderId="0" xfId="52" applyNumberFormat="1" applyFont="1" applyBorder="1" applyAlignment="1">
      <alignment horizontal="right"/>
      <protection/>
    </xf>
    <xf numFmtId="0" fontId="8" fillId="0" borderId="0" xfId="52" applyFont="1" applyBorder="1" applyAlignment="1">
      <alignment horizontal="right"/>
      <protection/>
    </xf>
    <xf numFmtId="201" fontId="8" fillId="0" borderId="0" xfId="52" applyNumberFormat="1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left"/>
      <protection/>
    </xf>
    <xf numFmtId="0" fontId="3" fillId="33" borderId="10" xfId="52" applyFont="1" applyFill="1" applyBorder="1">
      <alignment/>
      <protection/>
    </xf>
    <xf numFmtId="0" fontId="3" fillId="33" borderId="11" xfId="52" applyFill="1" applyBorder="1">
      <alignment/>
      <protection/>
    </xf>
    <xf numFmtId="0" fontId="3" fillId="33" borderId="14" xfId="52" applyFont="1" applyFill="1" applyBorder="1">
      <alignment/>
      <protection/>
    </xf>
    <xf numFmtId="0" fontId="3" fillId="33" borderId="15" xfId="52" applyFill="1" applyBorder="1">
      <alignment/>
      <protection/>
    </xf>
    <xf numFmtId="3" fontId="3" fillId="33" borderId="15" xfId="52" applyNumberFormat="1" applyFill="1" applyBorder="1">
      <alignment/>
      <protection/>
    </xf>
    <xf numFmtId="3" fontId="3" fillId="33" borderId="15" xfId="52" applyNumberFormat="1" applyFont="1" applyFill="1" applyBorder="1">
      <alignment/>
      <protection/>
    </xf>
    <xf numFmtId="0" fontId="3" fillId="33" borderId="12" xfId="52" applyFill="1" applyBorder="1">
      <alignment/>
      <protection/>
    </xf>
    <xf numFmtId="0" fontId="3" fillId="33" borderId="13" xfId="52" applyFill="1" applyBorder="1">
      <alignment/>
      <protection/>
    </xf>
    <xf numFmtId="0" fontId="56" fillId="33" borderId="14" xfId="52" applyFont="1" applyFill="1" applyBorder="1">
      <alignment/>
      <protection/>
    </xf>
    <xf numFmtId="0" fontId="3" fillId="33" borderId="14" xfId="52" applyFill="1" applyBorder="1">
      <alignment/>
      <protection/>
    </xf>
    <xf numFmtId="2" fontId="3" fillId="33" borderId="12" xfId="52" applyNumberFormat="1" applyFill="1" applyBorder="1">
      <alignment/>
      <protection/>
    </xf>
    <xf numFmtId="0" fontId="3" fillId="33" borderId="10" xfId="52" applyFill="1" applyBorder="1">
      <alignment/>
      <protection/>
    </xf>
    <xf numFmtId="174" fontId="3" fillId="33" borderId="13" xfId="52" applyNumberFormat="1" applyFill="1" applyBorder="1">
      <alignment/>
      <protection/>
    </xf>
    <xf numFmtId="0" fontId="57" fillId="0" borderId="0" xfId="52" applyFont="1">
      <alignment/>
      <protection/>
    </xf>
    <xf numFmtId="0" fontId="58" fillId="0" borderId="0" xfId="52" applyFont="1">
      <alignment/>
      <protection/>
    </xf>
    <xf numFmtId="0" fontId="59" fillId="0" borderId="0" xfId="52" applyFont="1">
      <alignment/>
      <protection/>
    </xf>
    <xf numFmtId="0" fontId="3" fillId="0" borderId="14" xfId="52" applyFont="1" applyFill="1" applyBorder="1">
      <alignment/>
      <protection/>
    </xf>
    <xf numFmtId="3" fontId="3" fillId="0" borderId="0" xfId="52" applyNumberFormat="1" applyFont="1" applyBorder="1">
      <alignment/>
      <protection/>
    </xf>
    <xf numFmtId="0" fontId="3" fillId="0" borderId="14" xfId="52" applyFill="1" applyBorder="1">
      <alignment/>
      <protection/>
    </xf>
    <xf numFmtId="0" fontId="3" fillId="0" borderId="15" xfId="52" applyFill="1" applyBorder="1">
      <alignment/>
      <protection/>
    </xf>
    <xf numFmtId="0" fontId="3" fillId="0" borderId="12" xfId="52" applyFill="1" applyBorder="1">
      <alignment/>
      <protection/>
    </xf>
    <xf numFmtId="0" fontId="1" fillId="33" borderId="10" xfId="52" applyFont="1" applyFill="1" applyBorder="1">
      <alignment/>
      <protection/>
    </xf>
    <xf numFmtId="0" fontId="8" fillId="33" borderId="12" xfId="52" applyFont="1" applyFill="1" applyBorder="1">
      <alignment/>
      <protection/>
    </xf>
    <xf numFmtId="174" fontId="3" fillId="0" borderId="10" xfId="52" applyNumberFormat="1" applyFill="1" applyBorder="1">
      <alignment/>
      <protection/>
    </xf>
    <xf numFmtId="174" fontId="8" fillId="0" borderId="0" xfId="52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52" applyFont="1" applyBorder="1" applyAlignment="1">
      <alignment horizontal="center"/>
      <protection/>
    </xf>
    <xf numFmtId="180" fontId="8" fillId="0" borderId="0" xfId="52" applyNumberFormat="1" applyFont="1" applyBorder="1" applyAlignment="1">
      <alignment horizontal="center"/>
      <protection/>
    </xf>
    <xf numFmtId="180" fontId="0" fillId="0" borderId="0" xfId="0" applyNumberFormat="1" applyBorder="1" applyAlignment="1">
      <alignment horizontal="center"/>
    </xf>
    <xf numFmtId="0" fontId="8" fillId="0" borderId="0" xfId="5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52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3" fillId="0" borderId="0" xfId="52" applyFont="1" applyAlignment="1">
      <alignment horizontal="center"/>
      <protection/>
    </xf>
    <xf numFmtId="3" fontId="8" fillId="0" borderId="0" xfId="52" applyNumberFormat="1" applyFont="1" applyBorder="1" applyAlignment="1">
      <alignment horizontal="center"/>
      <protection/>
    </xf>
    <xf numFmtId="174" fontId="3" fillId="0" borderId="0" xfId="52" applyNumberFormat="1" applyBorder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10800" y="245745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591425" y="30956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486650" y="4895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44475" y="31051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26</xdr:row>
      <xdr:rowOff>152400</xdr:rowOff>
    </xdr:from>
    <xdr:to>
      <xdr:col>15</xdr:col>
      <xdr:colOff>0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925425" y="4876800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57825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734050" y="2466975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630150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67425" y="1390650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219825" y="1409700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486650" y="4067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53950" y="24574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905500" y="5534025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48575" y="55340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495925" y="76390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53575" y="7467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5495925" y="6172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495925" y="6829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9563100" y="6191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63100" y="6829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934950" y="6829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66-K\W&#252;stlich\Wirtschaftsplan\Wirtschaftsplan24.25\Vorlage%20Kalkulation%202024\Vorkalkulation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K2024"/>
      <sheetName val="Schema2024"/>
      <sheetName val="Nebenerträge"/>
      <sheetName val="Direkte Kosten"/>
      <sheetName val="Zinsaufteilung"/>
    </sheetNames>
    <sheetDataSet>
      <sheetData sheetId="0">
        <row r="58">
          <cell r="E58">
            <v>50484356.68625155</v>
          </cell>
        </row>
        <row r="60">
          <cell r="E60">
            <v>49586143.31374844</v>
          </cell>
        </row>
        <row r="70">
          <cell r="C70">
            <v>3150000</v>
          </cell>
          <cell r="E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25">
      <selection activeCell="C50" sqref="C50"/>
    </sheetView>
  </sheetViews>
  <sheetFormatPr defaultColWidth="8.88671875" defaultRowHeight="15"/>
  <cols>
    <col min="1" max="1" width="14.4453125" style="3" customWidth="1"/>
    <col min="2" max="2" width="5.77734375" style="3" customWidth="1"/>
    <col min="3" max="3" width="2.77734375" style="3" customWidth="1"/>
    <col min="4" max="4" width="8.88671875" style="3" customWidth="1"/>
    <col min="5" max="5" width="2.6640625" style="3" customWidth="1"/>
    <col min="6" max="6" width="8.5546875" style="3" customWidth="1"/>
    <col min="7" max="7" width="9.6640625" style="3" customWidth="1"/>
    <col min="8" max="8" width="13.77734375" style="3" customWidth="1"/>
    <col min="9" max="9" width="9.99609375" style="3" customWidth="1"/>
    <col min="10" max="10" width="9.99609375" style="3" bestFit="1" customWidth="1"/>
    <col min="11" max="11" width="12.4453125" style="3" customWidth="1"/>
    <col min="12" max="12" width="11.4453125" style="3" customWidth="1"/>
    <col min="13" max="13" width="15.10546875" style="3" customWidth="1"/>
    <col min="14" max="14" width="13.4453125" style="3" customWidth="1"/>
    <col min="15" max="15" width="11.88671875" style="3" customWidth="1"/>
    <col min="16" max="16" width="11.21484375" style="3" customWidth="1"/>
    <col min="17" max="17" width="10.5546875" style="3" customWidth="1"/>
    <col min="18" max="18" width="9.10546875" style="3" bestFit="1" customWidth="1"/>
    <col min="19" max="16384" width="8.88671875" style="3" customWidth="1"/>
  </cols>
  <sheetData>
    <row r="1" spans="1:16" ht="18">
      <c r="A1" s="66"/>
      <c r="B1" s="2"/>
      <c r="C1" s="2"/>
      <c r="D1" s="49" t="s">
        <v>32</v>
      </c>
      <c r="E1" s="50"/>
      <c r="F1" s="50"/>
      <c r="G1" s="119" t="s">
        <v>60</v>
      </c>
      <c r="H1" s="120"/>
      <c r="I1" s="120"/>
      <c r="J1" s="120"/>
      <c r="K1" s="120"/>
      <c r="L1" s="120"/>
      <c r="M1" s="120"/>
      <c r="N1" s="50"/>
      <c r="O1" s="50"/>
      <c r="P1" s="51"/>
    </row>
    <row r="2" spans="1:14" ht="18">
      <c r="A2" s="1"/>
      <c r="B2" s="5"/>
      <c r="D2" s="65"/>
      <c r="E2" s="50"/>
      <c r="F2" s="50"/>
      <c r="G2" s="119" t="s">
        <v>62</v>
      </c>
      <c r="H2" s="120"/>
      <c r="I2" s="120"/>
      <c r="J2" s="120"/>
      <c r="K2" s="120"/>
      <c r="L2" s="120"/>
      <c r="M2" s="120"/>
      <c r="N2" s="50"/>
    </row>
    <row r="3" spans="1:13" ht="30">
      <c r="A3" s="61"/>
      <c r="B3" s="2"/>
      <c r="C3" s="2"/>
      <c r="I3" s="1"/>
      <c r="K3" s="1"/>
      <c r="L3" s="1"/>
      <c r="M3" s="4"/>
    </row>
    <row r="4" ht="12.75"/>
    <row r="5" spans="1:16" ht="18">
      <c r="A5" s="12" t="s">
        <v>3</v>
      </c>
      <c r="H5" s="7" t="s">
        <v>0</v>
      </c>
      <c r="I5" s="8"/>
      <c r="J5" s="9"/>
      <c r="L5" s="52">
        <f>D7+D8</f>
        <v>100070500</v>
      </c>
      <c r="O5" s="7" t="s">
        <v>1</v>
      </c>
      <c r="P5" s="8"/>
    </row>
    <row r="6" spans="1:16" ht="12.75">
      <c r="A6" s="43"/>
      <c r="D6" s="17"/>
      <c r="H6" s="10" t="s">
        <v>2</v>
      </c>
      <c r="I6" s="11">
        <f>D7</f>
        <v>50484356.68625155</v>
      </c>
      <c r="J6" s="9"/>
      <c r="O6" s="10" t="s">
        <v>2</v>
      </c>
      <c r="P6" s="11">
        <f>D8</f>
        <v>49586143.31374844</v>
      </c>
    </row>
    <row r="7" spans="1:13" ht="12.75">
      <c r="A7" s="43" t="s">
        <v>0</v>
      </c>
      <c r="D7" s="71">
        <f>'[1]VK2024'!E58</f>
        <v>50484356.68625155</v>
      </c>
      <c r="E7" s="3" t="s">
        <v>6</v>
      </c>
      <c r="K7" s="15">
        <f>F37</f>
        <v>0.5452</v>
      </c>
      <c r="M7" s="24">
        <f>D40</f>
        <v>0.888</v>
      </c>
    </row>
    <row r="8" spans="1:15" ht="12.75">
      <c r="A8" s="43" t="s">
        <v>1</v>
      </c>
      <c r="D8" s="71">
        <f>'[1]VK2024'!E60</f>
        <v>49586143.31374844</v>
      </c>
      <c r="E8" s="3" t="s">
        <v>6</v>
      </c>
      <c r="H8" s="13"/>
      <c r="O8" s="14"/>
    </row>
    <row r="9" spans="1:15" ht="12.75">
      <c r="A9" s="43" t="s">
        <v>8</v>
      </c>
      <c r="B9" s="43"/>
      <c r="C9" s="43"/>
      <c r="D9" s="71">
        <f>-('[1]VK2024'!C70)</f>
        <v>-3150000</v>
      </c>
      <c r="E9" s="3" t="s">
        <v>6</v>
      </c>
      <c r="H9" s="13">
        <f>D37</f>
        <v>0.4548</v>
      </c>
      <c r="J9" s="15"/>
      <c r="M9" s="16"/>
      <c r="O9" s="13">
        <f>F40</f>
        <v>0.112</v>
      </c>
    </row>
    <row r="10" spans="1:5" ht="12.75">
      <c r="A10" s="99" t="s">
        <v>63</v>
      </c>
      <c r="B10" s="99"/>
      <c r="C10" s="99"/>
      <c r="D10" s="71">
        <f>-('[1]VK2024'!E70)</f>
        <v>0</v>
      </c>
      <c r="E10" s="3" t="s">
        <v>6</v>
      </c>
    </row>
    <row r="11" spans="1:15" ht="20.25">
      <c r="A11" s="63" t="s">
        <v>41</v>
      </c>
      <c r="D11" s="43"/>
      <c r="H11" s="107" t="s">
        <v>4</v>
      </c>
      <c r="I11" s="87"/>
      <c r="K11" s="68"/>
      <c r="N11" s="107" t="s">
        <v>5</v>
      </c>
      <c r="O11" s="87"/>
    </row>
    <row r="12" spans="1:15" ht="12.75">
      <c r="A12" s="43" t="s">
        <v>42</v>
      </c>
      <c r="D12" s="71">
        <v>1300000</v>
      </c>
      <c r="E12" s="3" t="s">
        <v>6</v>
      </c>
      <c r="H12" s="108" t="s">
        <v>7</v>
      </c>
      <c r="I12" s="98">
        <f>D7*D37+P6*D40</f>
        <v>66992780.68351582</v>
      </c>
      <c r="N12" s="108" t="s">
        <v>7</v>
      </c>
      <c r="O12" s="98">
        <f>D8*F40+D7*F37</f>
        <v>33077719.316484176</v>
      </c>
    </row>
    <row r="13" spans="1:17" ht="12.75" customHeight="1">
      <c r="A13" s="43" t="s">
        <v>56</v>
      </c>
      <c r="D13" s="71">
        <v>-2100000</v>
      </c>
      <c r="E13" s="3" t="s">
        <v>6</v>
      </c>
      <c r="F13" s="67"/>
      <c r="M13" s="73">
        <f>D43</f>
        <v>0.7106654914059057</v>
      </c>
      <c r="N13" s="121"/>
      <c r="O13" s="122"/>
      <c r="P13" s="74">
        <f>F43</f>
        <v>0.2893345085940943</v>
      </c>
      <c r="Q13" s="18"/>
    </row>
    <row r="14" spans="1:15" ht="12.75" customHeight="1">
      <c r="A14" s="43" t="s">
        <v>52</v>
      </c>
      <c r="D14" s="71">
        <v>1509000</v>
      </c>
      <c r="E14" s="3" t="s">
        <v>6</v>
      </c>
      <c r="N14" s="123"/>
      <c r="O14" s="120"/>
    </row>
    <row r="15" spans="1:16" ht="12.75">
      <c r="A15" s="43" t="s">
        <v>43</v>
      </c>
      <c r="D15" s="43"/>
      <c r="L15" s="19" t="s">
        <v>9</v>
      </c>
      <c r="M15" s="8"/>
      <c r="O15" s="19" t="s">
        <v>10</v>
      </c>
      <c r="P15" s="8"/>
    </row>
    <row r="16" spans="1:18" ht="12.75">
      <c r="A16" s="43" t="s">
        <v>44</v>
      </c>
      <c r="D16" s="43"/>
      <c r="I16" s="13">
        <f>D46</f>
        <v>0.7402519301793269</v>
      </c>
      <c r="L16" s="10"/>
      <c r="M16" s="11">
        <f>O12*M13</f>
        <v>23507193.652635846</v>
      </c>
      <c r="O16" s="10"/>
      <c r="P16" s="11">
        <f>O12*P13</f>
        <v>9570525.663848331</v>
      </c>
      <c r="R16" s="20"/>
    </row>
    <row r="17" spans="1:17" ht="12.75">
      <c r="A17" s="43" t="s">
        <v>45</v>
      </c>
      <c r="D17" s="71">
        <v>573240</v>
      </c>
      <c r="E17" s="3" t="s">
        <v>6</v>
      </c>
      <c r="L17" s="9"/>
      <c r="M17" s="21"/>
      <c r="P17" s="9"/>
      <c r="Q17" s="21"/>
    </row>
    <row r="18" spans="1:17" ht="12.75">
      <c r="A18" s="43" t="s">
        <v>57</v>
      </c>
      <c r="D18" s="71">
        <v>-500000</v>
      </c>
      <c r="E18" s="3" t="s">
        <v>6</v>
      </c>
      <c r="G18" s="100"/>
      <c r="J18" s="36"/>
      <c r="K18" s="27"/>
      <c r="L18" s="24">
        <f>F46</f>
        <v>0.2597480698206731</v>
      </c>
      <c r="M18" s="21"/>
      <c r="P18" s="9"/>
      <c r="Q18" s="21"/>
    </row>
    <row r="19" spans="1:17" ht="12.75">
      <c r="A19" s="43" t="s">
        <v>54</v>
      </c>
      <c r="D19" s="71">
        <v>0</v>
      </c>
      <c r="E19" s="3" t="s">
        <v>6</v>
      </c>
      <c r="G19" s="3" t="s">
        <v>32</v>
      </c>
      <c r="J19" s="36"/>
      <c r="K19" s="28"/>
      <c r="L19" s="9"/>
      <c r="M19" s="21"/>
      <c r="P19" s="9"/>
      <c r="Q19" s="21"/>
    </row>
    <row r="20" spans="1:17" ht="12.75">
      <c r="A20" s="43" t="s">
        <v>46</v>
      </c>
      <c r="D20" s="43"/>
      <c r="I20" s="24"/>
      <c r="J20" s="37" t="s">
        <v>22</v>
      </c>
      <c r="K20" s="8"/>
      <c r="L20" s="25"/>
      <c r="M20" s="21"/>
      <c r="P20" s="9"/>
      <c r="Q20" s="21"/>
    </row>
    <row r="21" spans="1:14" ht="12.75">
      <c r="A21" s="43" t="s">
        <v>51</v>
      </c>
      <c r="D21" s="43"/>
      <c r="J21" s="38" t="s">
        <v>23</v>
      </c>
      <c r="K21" s="34"/>
      <c r="M21" s="9"/>
      <c r="N21" s="9"/>
    </row>
    <row r="22" spans="1:13" ht="12.75">
      <c r="A22" s="43" t="s">
        <v>50</v>
      </c>
      <c r="D22" s="71">
        <v>70760</v>
      </c>
      <c r="E22" s="3" t="s">
        <v>6</v>
      </c>
      <c r="I22" s="27"/>
      <c r="J22" s="10"/>
      <c r="K22" s="11">
        <f>I12+M16</f>
        <v>90499974.33615166</v>
      </c>
      <c r="L22" s="27"/>
      <c r="M22" s="27"/>
    </row>
    <row r="23" spans="1:13" ht="12.75">
      <c r="A23" s="43"/>
      <c r="D23" s="71"/>
      <c r="H23" s="27"/>
      <c r="I23" s="27"/>
      <c r="L23" s="27"/>
      <c r="M23" s="27"/>
    </row>
    <row r="24" spans="1:13" ht="12.75">
      <c r="A24" s="43" t="s">
        <v>47</v>
      </c>
      <c r="C24" s="22"/>
      <c r="D24" s="71">
        <v>36500000</v>
      </c>
      <c r="E24" s="9" t="s">
        <v>11</v>
      </c>
      <c r="H24" s="27"/>
      <c r="I24" s="28"/>
      <c r="L24" s="27"/>
      <c r="M24" s="27"/>
    </row>
    <row r="25" spans="2:16" ht="12.75">
      <c r="B25" s="22"/>
      <c r="C25" s="23"/>
      <c r="D25" s="72"/>
      <c r="F25" s="9"/>
      <c r="H25" s="35"/>
      <c r="I25" s="35"/>
      <c r="J25" s="39" t="s">
        <v>13</v>
      </c>
      <c r="K25" s="32"/>
      <c r="M25" s="101"/>
      <c r="O25" s="109" t="s">
        <v>13</v>
      </c>
      <c r="P25" s="32"/>
    </row>
    <row r="26" spans="1:16" ht="12.75">
      <c r="A26" s="43" t="s">
        <v>38</v>
      </c>
      <c r="C26" s="22"/>
      <c r="D26" s="71">
        <v>32250000</v>
      </c>
      <c r="E26" s="3" t="s">
        <v>12</v>
      </c>
      <c r="I26" s="27"/>
      <c r="J26" s="102" t="s">
        <v>53</v>
      </c>
      <c r="K26" s="105"/>
      <c r="L26" s="9"/>
      <c r="M26" s="9"/>
      <c r="O26" s="104" t="s">
        <v>64</v>
      </c>
      <c r="P26" s="105"/>
    </row>
    <row r="27" spans="1:16" ht="12.75">
      <c r="A27" s="44"/>
      <c r="B27" s="22"/>
      <c r="C27" s="23"/>
      <c r="D27" s="46" t="s">
        <v>55</v>
      </c>
      <c r="I27" s="28"/>
      <c r="J27" s="102"/>
      <c r="K27" s="41">
        <f>D9</f>
        <v>-3150000</v>
      </c>
      <c r="L27" s="9"/>
      <c r="M27" s="21"/>
      <c r="O27" s="106"/>
      <c r="P27" s="41">
        <f>D10</f>
        <v>0</v>
      </c>
    </row>
    <row r="28" spans="6:17" ht="12.75">
      <c r="F28" s="26"/>
      <c r="J28" s="62"/>
      <c r="L28" s="21"/>
      <c r="M28" s="53"/>
      <c r="P28" s="21"/>
      <c r="Q28" s="9"/>
    </row>
    <row r="29" spans="1:13" ht="12.75">
      <c r="A29" s="43" t="s">
        <v>39</v>
      </c>
      <c r="C29" s="22"/>
      <c r="D29" s="71">
        <v>13130000</v>
      </c>
      <c r="E29" s="26" t="s">
        <v>12</v>
      </c>
      <c r="I29" s="24"/>
      <c r="L29" s="15"/>
      <c r="M29" s="54"/>
    </row>
    <row r="30" spans="1:12" ht="12.75">
      <c r="A30" s="44"/>
      <c r="C30" s="22"/>
      <c r="D30" s="47" t="s">
        <v>33</v>
      </c>
      <c r="I30" s="24"/>
      <c r="J30" s="39" t="s">
        <v>48</v>
      </c>
      <c r="K30" s="32"/>
      <c r="L30" s="15"/>
    </row>
    <row r="31" spans="10:11" ht="12.75">
      <c r="J31" s="40"/>
      <c r="K31" s="41">
        <f>K22+K27</f>
        <v>87349974.33615166</v>
      </c>
    </row>
    <row r="32" spans="8:13" ht="12.75">
      <c r="H32" s="27"/>
      <c r="I32" s="15">
        <f>D46</f>
        <v>0.7402519301793269</v>
      </c>
      <c r="L32" s="42">
        <f>F46</f>
        <v>0.2597480698206731</v>
      </c>
      <c r="M32" s="27"/>
    </row>
    <row r="33" spans="8:13" ht="12.75">
      <c r="H33" s="27"/>
      <c r="M33" s="27"/>
    </row>
    <row r="34" spans="1:16" ht="12.75">
      <c r="A34" s="12" t="s">
        <v>16</v>
      </c>
      <c r="H34" s="39" t="s">
        <v>14</v>
      </c>
      <c r="I34" s="57"/>
      <c r="L34" s="37" t="s">
        <v>36</v>
      </c>
      <c r="M34" s="8"/>
      <c r="O34" s="60"/>
      <c r="P34" s="9"/>
    </row>
    <row r="35" spans="8:16" ht="12.75">
      <c r="H35" s="10"/>
      <c r="I35" s="41">
        <f>K31*I32</f>
        <v>64660987.10345093</v>
      </c>
      <c r="L35" s="10"/>
      <c r="M35" s="11">
        <f>(K31*L32)</f>
        <v>22688987.232700724</v>
      </c>
      <c r="O35" s="9"/>
      <c r="P35" s="28"/>
    </row>
    <row r="36" ht="12.75">
      <c r="A36" s="43" t="s">
        <v>34</v>
      </c>
    </row>
    <row r="37" spans="1:16" ht="12.75">
      <c r="A37" s="43" t="s">
        <v>26</v>
      </c>
      <c r="D37" s="73">
        <v>0.4548</v>
      </c>
      <c r="E37" s="45" t="s">
        <v>17</v>
      </c>
      <c r="F37" s="74">
        <v>0.5452</v>
      </c>
      <c r="H37" s="37" t="s">
        <v>65</v>
      </c>
      <c r="I37" s="8"/>
      <c r="L37" s="37" t="s">
        <v>58</v>
      </c>
      <c r="M37" s="8"/>
      <c r="O37" s="37" t="s">
        <v>49</v>
      </c>
      <c r="P37" s="8"/>
    </row>
    <row r="38" spans="4:16" ht="12.75">
      <c r="D38" s="43"/>
      <c r="E38" s="43"/>
      <c r="F38" s="43"/>
      <c r="H38" s="38" t="s">
        <v>66</v>
      </c>
      <c r="I38" s="34"/>
      <c r="L38" s="38" t="s">
        <v>59</v>
      </c>
      <c r="M38" s="34"/>
      <c r="O38" s="38"/>
      <c r="P38" s="34"/>
    </row>
    <row r="39" spans="1:16" ht="12.75">
      <c r="A39" s="43" t="s">
        <v>35</v>
      </c>
      <c r="D39" s="43"/>
      <c r="E39" s="43"/>
      <c r="F39" s="43"/>
      <c r="H39" s="10"/>
      <c r="I39" s="41">
        <f>D12+D13+D14</f>
        <v>709000</v>
      </c>
      <c r="L39" s="10"/>
      <c r="M39" s="41">
        <f>D17+D18+D19</f>
        <v>73240</v>
      </c>
      <c r="O39" s="10"/>
      <c r="P39" s="41">
        <f>D22</f>
        <v>70760</v>
      </c>
    </row>
    <row r="40" spans="1:17" ht="12.75">
      <c r="A40" s="43" t="s">
        <v>29</v>
      </c>
      <c r="B40" s="5"/>
      <c r="C40" s="5"/>
      <c r="D40" s="73">
        <v>0.888</v>
      </c>
      <c r="E40" s="45" t="s">
        <v>17</v>
      </c>
      <c r="F40" s="74">
        <v>0.112</v>
      </c>
      <c r="J40" s="9"/>
      <c r="N40" s="9"/>
      <c r="Q40" s="9"/>
    </row>
    <row r="41" spans="4:17" ht="12.75">
      <c r="D41" s="43"/>
      <c r="E41" s="43"/>
      <c r="F41" s="43"/>
      <c r="H41" s="19" t="s">
        <v>14</v>
      </c>
      <c r="I41" s="8"/>
      <c r="J41" s="9"/>
      <c r="N41" s="9"/>
      <c r="Q41" s="9"/>
    </row>
    <row r="42" spans="1:17" ht="12.75">
      <c r="A42" s="3" t="s">
        <v>18</v>
      </c>
      <c r="B42" s="29"/>
      <c r="C42" s="29"/>
      <c r="D42" s="74"/>
      <c r="E42" s="73"/>
      <c r="F42" s="73"/>
      <c r="H42" s="33"/>
      <c r="I42" s="48">
        <f>I35+I39</f>
        <v>65369987.10345093</v>
      </c>
      <c r="J42" s="9"/>
      <c r="L42" s="37" t="s">
        <v>36</v>
      </c>
      <c r="M42" s="8"/>
      <c r="N42" s="9"/>
      <c r="O42" s="97" t="s">
        <v>15</v>
      </c>
      <c r="P42" s="87"/>
      <c r="Q42" s="9"/>
    </row>
    <row r="43" spans="1:17" ht="12.75">
      <c r="A43" s="43" t="s">
        <v>27</v>
      </c>
      <c r="D43" s="73">
        <f>D26/(D26+D29)</f>
        <v>0.7106654914059057</v>
      </c>
      <c r="E43" s="45" t="s">
        <v>17</v>
      </c>
      <c r="F43" s="74">
        <f>D29/(D26+D29)</f>
        <v>0.2893345085940943</v>
      </c>
      <c r="H43" s="38" t="s">
        <v>31</v>
      </c>
      <c r="I43" s="11">
        <v>-10000</v>
      </c>
      <c r="J43" s="9"/>
      <c r="L43" s="10"/>
      <c r="M43" s="41">
        <f>M35+M39</f>
        <v>22762227.232700724</v>
      </c>
      <c r="N43" s="9"/>
      <c r="O43" s="92"/>
      <c r="P43" s="98">
        <f>P16+P27+P39</f>
        <v>9641285.663848331</v>
      </c>
      <c r="Q43" s="9"/>
    </row>
    <row r="44" spans="4:17" ht="12.75">
      <c r="D44" s="73"/>
      <c r="E44" s="73"/>
      <c r="F44" s="73"/>
      <c r="H44" s="10"/>
      <c r="I44" s="11">
        <f>I42+I43</f>
        <v>65359987.10345093</v>
      </c>
      <c r="J44" s="9"/>
      <c r="N44" s="9"/>
      <c r="Q44" s="9"/>
    </row>
    <row r="45" spans="1:17" ht="12.75">
      <c r="A45" s="43" t="s">
        <v>24</v>
      </c>
      <c r="C45" s="6"/>
      <c r="D45" s="73"/>
      <c r="E45" s="73"/>
      <c r="F45" s="73"/>
      <c r="J45" s="9"/>
      <c r="N45" s="9"/>
      <c r="Q45" s="9"/>
    </row>
    <row r="46" spans="1:16" ht="12.75">
      <c r="A46" s="43" t="s">
        <v>28</v>
      </c>
      <c r="B46" s="30"/>
      <c r="C46" s="6"/>
      <c r="D46" s="75">
        <f>I12/(I12+M16)</f>
        <v>0.7402519301793269</v>
      </c>
      <c r="E46" s="45" t="s">
        <v>17</v>
      </c>
      <c r="F46" s="74">
        <f>M16/(I12+M16)</f>
        <v>0.2597480698206731</v>
      </c>
      <c r="H46" s="86" t="s">
        <v>61</v>
      </c>
      <c r="I46" s="87"/>
      <c r="L46" s="86" t="s">
        <v>37</v>
      </c>
      <c r="M46" s="87"/>
      <c r="O46" s="9"/>
      <c r="P46" s="9"/>
    </row>
    <row r="47" spans="4:16" ht="12.75">
      <c r="D47" s="43"/>
      <c r="E47" s="43"/>
      <c r="F47" s="43"/>
      <c r="H47" s="88" t="s">
        <v>25</v>
      </c>
      <c r="I47" s="89"/>
      <c r="L47" s="95" t="s">
        <v>19</v>
      </c>
      <c r="M47" s="91">
        <f>D26</f>
        <v>32250000</v>
      </c>
      <c r="O47" s="56" t="s">
        <v>40</v>
      </c>
      <c r="P47" s="56"/>
    </row>
    <row r="48" spans="8:16" ht="12.75">
      <c r="H48" s="88" t="s">
        <v>30</v>
      </c>
      <c r="I48" s="90">
        <f>D24</f>
        <v>36500000</v>
      </c>
      <c r="L48" s="95"/>
      <c r="M48" s="89"/>
      <c r="O48" s="55">
        <f>I42+M43+P43</f>
        <v>97773499.99999999</v>
      </c>
      <c r="P48" s="103"/>
    </row>
    <row r="49" spans="1:16" ht="12.75">
      <c r="A49" s="12"/>
      <c r="H49" s="94">
        <f>I44/I48</f>
        <v>1.7906845781767378</v>
      </c>
      <c r="I49" s="89"/>
      <c r="L49" s="94">
        <f>M43/M47</f>
        <v>0.7058054955876194</v>
      </c>
      <c r="M49" s="89"/>
      <c r="P49" s="9"/>
    </row>
    <row r="50" spans="8:13" ht="12.75">
      <c r="H50" s="92">
        <f>ROUND(H49,2)</f>
        <v>1.79</v>
      </c>
      <c r="I50" s="93" t="s">
        <v>20</v>
      </c>
      <c r="L50" s="96">
        <f>ROUND(L49,2)</f>
        <v>0.71</v>
      </c>
      <c r="M50" s="93" t="s">
        <v>21</v>
      </c>
    </row>
    <row r="51" spans="2:4" ht="12.75">
      <c r="B51" s="30"/>
      <c r="C51" s="6"/>
      <c r="D51" s="31"/>
    </row>
    <row r="52" spans="8:9" ht="12.75">
      <c r="H52" s="124"/>
      <c r="I52" s="124"/>
    </row>
    <row r="53" spans="1:16" ht="12.75">
      <c r="A53" s="9"/>
      <c r="B53" s="76"/>
      <c r="C53" s="77"/>
      <c r="D53" s="77"/>
      <c r="E53" s="9"/>
      <c r="F53" s="9"/>
      <c r="G53" s="56"/>
      <c r="H53" s="59"/>
      <c r="I53" s="59"/>
      <c r="J53" s="79"/>
      <c r="K53" s="79"/>
      <c r="L53" s="110"/>
      <c r="M53" s="125"/>
      <c r="N53" s="79"/>
      <c r="O53" s="55"/>
      <c r="P53" s="79"/>
    </row>
    <row r="54" spans="1:16" ht="15">
      <c r="A54" s="9"/>
      <c r="B54" s="9"/>
      <c r="C54" s="9"/>
      <c r="D54" s="9"/>
      <c r="E54" s="9"/>
      <c r="F54" s="9"/>
      <c r="G54" s="56"/>
      <c r="H54" s="64"/>
      <c r="I54" s="56"/>
      <c r="J54" s="78"/>
      <c r="K54" s="78"/>
      <c r="L54" s="59"/>
      <c r="M54" s="80"/>
      <c r="N54" s="9"/>
      <c r="O54" s="81"/>
      <c r="P54" s="55"/>
    </row>
    <row r="55" spans="1:16" ht="12.75" customHeight="1">
      <c r="A55" s="56"/>
      <c r="B55" s="114"/>
      <c r="C55" s="115"/>
      <c r="D55" s="115"/>
      <c r="E55" s="9"/>
      <c r="F55" s="9"/>
      <c r="G55" s="56"/>
      <c r="H55" s="69"/>
      <c r="I55" s="56"/>
      <c r="J55" s="110"/>
      <c r="K55" s="110"/>
      <c r="L55" s="9"/>
      <c r="M55" s="9"/>
      <c r="N55" s="9"/>
      <c r="O55" s="82"/>
      <c r="P55" s="79"/>
    </row>
    <row r="56" spans="1:16" ht="12.75">
      <c r="A56" s="9"/>
      <c r="B56" s="9"/>
      <c r="C56" s="9"/>
      <c r="D56" s="9"/>
      <c r="E56" s="9"/>
      <c r="F56" s="9"/>
      <c r="G56" s="56"/>
      <c r="H56" s="9"/>
      <c r="I56" s="9"/>
      <c r="J56" s="116"/>
      <c r="K56" s="117"/>
      <c r="L56" s="56"/>
      <c r="M56" s="70"/>
      <c r="N56" s="9"/>
      <c r="O56" s="79"/>
      <c r="P56" s="9"/>
    </row>
    <row r="57" spans="1:16" ht="15">
      <c r="A57" s="56"/>
      <c r="B57" s="110"/>
      <c r="C57" s="110"/>
      <c r="D57" s="118"/>
      <c r="E57" s="9"/>
      <c r="F57" s="9"/>
      <c r="G57" s="9"/>
      <c r="H57" s="64"/>
      <c r="I57" s="9"/>
      <c r="J57" s="117"/>
      <c r="K57" s="117"/>
      <c r="L57" s="9"/>
      <c r="M57" s="9"/>
      <c r="N57" s="9"/>
      <c r="O57" s="56"/>
      <c r="P57" s="83"/>
    </row>
    <row r="58" spans="1:16" ht="15">
      <c r="A58" s="56"/>
      <c r="B58" s="110"/>
      <c r="C58" s="110"/>
      <c r="D58" s="118"/>
      <c r="E58" s="9"/>
      <c r="F58" s="9"/>
      <c r="G58" s="56"/>
      <c r="H58" s="110"/>
      <c r="I58" s="110"/>
      <c r="J58" s="113"/>
      <c r="K58" s="112"/>
      <c r="L58" s="84"/>
      <c r="M58" s="55"/>
      <c r="N58" s="9"/>
      <c r="O58" s="56"/>
      <c r="P58" s="9"/>
    </row>
    <row r="59" spans="1:16" ht="12" customHeight="1">
      <c r="A59" s="56"/>
      <c r="B59" s="110"/>
      <c r="C59" s="110"/>
      <c r="D59" s="112"/>
      <c r="E59" s="9"/>
      <c r="F59" s="9"/>
      <c r="G59" s="56"/>
      <c r="H59" s="110"/>
      <c r="I59" s="111"/>
      <c r="J59" s="113"/>
      <c r="K59" s="112"/>
      <c r="L59" s="110"/>
      <c r="M59" s="112"/>
      <c r="N59" s="9"/>
      <c r="O59" s="56"/>
      <c r="P59" s="83"/>
    </row>
    <row r="60" spans="1:16" ht="7.5" customHeight="1">
      <c r="A60" s="9"/>
      <c r="B60" s="9"/>
      <c r="C60" s="9"/>
      <c r="D60" s="9"/>
      <c r="E60" s="9"/>
      <c r="F60" s="9"/>
      <c r="G60" s="9"/>
      <c r="H60" s="110"/>
      <c r="I60" s="111"/>
      <c r="J60" s="9"/>
      <c r="K60" s="9"/>
      <c r="L60" s="9"/>
      <c r="M60" s="9"/>
      <c r="N60" s="9"/>
      <c r="O60" s="9"/>
      <c r="P60" s="9"/>
    </row>
    <row r="61" spans="1:16" ht="12.75" customHeight="1">
      <c r="A61" s="56"/>
      <c r="B61" s="9"/>
      <c r="C61" s="9"/>
      <c r="D61" s="9"/>
      <c r="E61" s="9"/>
      <c r="F61" s="9"/>
      <c r="G61" s="9"/>
      <c r="H61" s="110"/>
      <c r="I61" s="111"/>
      <c r="J61" s="9"/>
      <c r="K61" s="9"/>
      <c r="L61" s="110"/>
      <c r="M61" s="111"/>
      <c r="N61" s="9"/>
      <c r="O61" s="85"/>
      <c r="P61" s="55"/>
    </row>
    <row r="62" spans="1:16" ht="12.75" customHeight="1">
      <c r="A62" s="56"/>
      <c r="B62" s="9"/>
      <c r="C62" s="9"/>
      <c r="D62" s="9"/>
      <c r="E62" s="9"/>
      <c r="F62" s="9"/>
      <c r="G62" s="9"/>
      <c r="H62" s="9"/>
      <c r="I62" s="9"/>
      <c r="J62" s="9"/>
      <c r="K62" s="59"/>
      <c r="L62" s="110"/>
      <c r="M62" s="112"/>
      <c r="N62" s="9"/>
      <c r="O62" s="85"/>
      <c r="P62" s="9"/>
    </row>
    <row r="63" spans="1:16" ht="15.75">
      <c r="A63" s="9"/>
      <c r="B63" s="9"/>
      <c r="C63" s="9"/>
      <c r="D63" s="9"/>
      <c r="E63" s="9"/>
      <c r="F63" s="9"/>
      <c r="G63" s="9"/>
      <c r="H63" s="59"/>
      <c r="I63" s="58"/>
      <c r="J63" s="9"/>
      <c r="K63" s="9"/>
      <c r="L63" s="9"/>
      <c r="M63" s="9"/>
      <c r="N63" s="9"/>
      <c r="O63" s="9"/>
      <c r="P63" s="9"/>
    </row>
  </sheetData>
  <sheetProtection/>
  <mergeCells count="21">
    <mergeCell ref="G1:M1"/>
    <mergeCell ref="G2:M2"/>
    <mergeCell ref="N13:O13"/>
    <mergeCell ref="N14:O14"/>
    <mergeCell ref="H52:I52"/>
    <mergeCell ref="L53:M53"/>
    <mergeCell ref="B55:D55"/>
    <mergeCell ref="J55:K55"/>
    <mergeCell ref="J56:K57"/>
    <mergeCell ref="B57:D57"/>
    <mergeCell ref="B58:D58"/>
    <mergeCell ref="J58:K58"/>
    <mergeCell ref="H61:I61"/>
    <mergeCell ref="L62:M62"/>
    <mergeCell ref="B59:D59"/>
    <mergeCell ref="H58:I58"/>
    <mergeCell ref="J59:K59"/>
    <mergeCell ref="L59:M59"/>
    <mergeCell ref="H59:I59"/>
    <mergeCell ref="H60:I60"/>
    <mergeCell ref="L61:M61"/>
  </mergeCells>
  <printOptions horizontalCentered="1" verticalCentered="1"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5" r:id="rId4"/>
  <headerFooter alignWithMargins="0">
    <oddHeader>&amp;R&amp;10Anlage 3 zur GRDrs 1082/2023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2023-10-20T09:26:08Z</cp:lastPrinted>
  <dcterms:created xsi:type="dcterms:W3CDTF">2003-06-18T06:26:32Z</dcterms:created>
  <dcterms:modified xsi:type="dcterms:W3CDTF">2023-10-20T09:26:14Z</dcterms:modified>
  <cp:category/>
  <cp:version/>
  <cp:contentType/>
  <cp:contentStatus/>
</cp:coreProperties>
</file>