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810" windowHeight="12225" activeTab="0"/>
  </bookViews>
  <sheets>
    <sheet name="Schema2011" sheetId="1" r:id="rId1"/>
  </sheets>
  <externalReferences>
    <externalReference r:id="rId4"/>
  </externalReferences>
  <definedNames>
    <definedName name="_xlnm.Print_Area" localSheetId="0">'Schema2011'!$A$1:$P$69</definedName>
  </definedNames>
  <calcPr fullCalcOnLoad="1"/>
</workbook>
</file>

<file path=xl/sharedStrings.xml><?xml version="1.0" encoding="utf-8"?>
<sst xmlns="http://schemas.openxmlformats.org/spreadsheetml/2006/main" count="98" uniqueCount="79">
  <si>
    <t>Kosten Kanalnetz</t>
  </si>
  <si>
    <t>Kosten Klärwerk</t>
  </si>
  <si>
    <t>insgesamt:</t>
  </si>
  <si>
    <t>Leistungsdaten</t>
  </si>
  <si>
    <t>€</t>
  </si>
  <si>
    <t>Abzugskapital Kanalbeiträge</t>
  </si>
  <si>
    <t>Schmutzwasser</t>
  </si>
  <si>
    <t>Regenwasser</t>
  </si>
  <si>
    <t>Abzugskapital Vorfluterpauschale</t>
  </si>
  <si>
    <t>Kosten insgesamt:</t>
  </si>
  <si>
    <t>Direkte Kosten Schmutzwasser</t>
  </si>
  <si>
    <t>(EnBW-Entgelt)</t>
  </si>
  <si>
    <t>Nachholung Kostenunt.deck. SW</t>
  </si>
  <si>
    <t>Kosten privates Regenwasser</t>
  </si>
  <si>
    <t>Kosten Straßenfläche</t>
  </si>
  <si>
    <t>Direkte Kosten privates Nieder-</t>
  </si>
  <si>
    <t>schlagswasser (Steueramt,</t>
  </si>
  <si>
    <t>Stadtm.amt)</t>
  </si>
  <si>
    <t>Geb.ausgleichsrückstellung NW</t>
  </si>
  <si>
    <t>Direkte Kosten Straßenent-</t>
  </si>
  <si>
    <t>Gesamtkosten</t>
  </si>
  <si>
    <t xml:space="preserve">wässerung </t>
  </si>
  <si>
    <t xml:space="preserve">private Entwässerung </t>
  </si>
  <si>
    <t xml:space="preserve">    - Stadtm.amt</t>
  </si>
  <si>
    <t>Frischwasser + Eigenwasser</t>
  </si>
  <si>
    <t>m³</t>
  </si>
  <si>
    <t>Abzugskapital</t>
  </si>
  <si>
    <t>Private Flächen</t>
  </si>
  <si>
    <t>m²</t>
  </si>
  <si>
    <t>Kanalbeiträge</t>
  </si>
  <si>
    <t>Vorfluterpauschale</t>
  </si>
  <si>
    <t>(Flächenermittlung durch externe Beratungsfirma)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</si>
  <si>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</si>
  <si>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</si>
  <si>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</si>
  <si>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</si>
  <si>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</si>
  <si>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</si>
  <si>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Kosten Kanalnetz (auf Basis externes Gutachten)</t>
  </si>
  <si>
    <t xml:space="preserve">   SW:RW=</t>
  </si>
  <si>
    <t>:</t>
  </si>
  <si>
    <t>Dir. Kosten zzgl. Nachholung Kos-</t>
  </si>
  <si>
    <t xml:space="preserve">Dir.Kosten abzgl. Geb.ausgl.rückst. </t>
  </si>
  <si>
    <t>Direkte Kosten</t>
  </si>
  <si>
    <t>Kosten Klärwerke (auf Basis externes Gutachten)</t>
  </si>
  <si>
    <t>tenunterdeckung</t>
  </si>
  <si>
    <t xml:space="preserve">  SW:RW=</t>
  </si>
  <si>
    <t>Kosten Regenwasser</t>
  </si>
  <si>
    <t xml:space="preserve">   Priv. Fl. : Str. Fl.=</t>
  </si>
  <si>
    <t>Kosten Straßenentwässerung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</si>
  <si>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</si>
  <si>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</si>
  <si>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</si>
  <si>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</si>
  <si>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</si>
  <si>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</si>
  <si>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</si>
  <si>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</si>
  <si>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</si>
  <si>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</si>
  <si>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</si>
  <si>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errechnet</t>
  </si>
  <si>
    <t>gebucht</t>
  </si>
  <si>
    <t>Differenz</t>
  </si>
  <si>
    <t>Zinsdifferenz</t>
  </si>
  <si>
    <t>Zinssatz:</t>
  </si>
  <si>
    <t>Ausgl. Kosten-</t>
  </si>
  <si>
    <t>Kalk. Zinsaufwand:</t>
  </si>
  <si>
    <t>unterd. SW</t>
  </si>
  <si>
    <t>Tats. Zinsaufwand:</t>
  </si>
  <si>
    <t>Jahresergebnis</t>
  </si>
  <si>
    <t>nach HGB</t>
  </si>
  <si>
    <t>GAR SW</t>
  </si>
  <si>
    <t>Zuführung Kostenunterd. NW</t>
  </si>
  <si>
    <t>Zuführung Kostenüberd.</t>
  </si>
  <si>
    <t>Forderung</t>
  </si>
  <si>
    <t>Ergebnis Gebührennachkalkulation</t>
  </si>
  <si>
    <t>Schema Nachkalkulation 2011</t>
  </si>
  <si>
    <t xml:space="preserve">Ermittlung des Schmutzwasserentgelts, der Niederschlagswassergebührund der Kosten der Straßenentwässerung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</si>
</sst>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52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5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4" fillId="0" borderId="10" xfId="51" applyFont="1" applyBorder="1">
      <alignment/>
      <protection/>
    </xf>
    <xf numFmtId="0" fontId="1" fillId="0" borderId="11" xfId="51" applyBorder="1">
      <alignment/>
      <protection/>
    </xf>
    <xf numFmtId="0" fontId="1" fillId="0" borderId="0" xfId="51" applyBorder="1">
      <alignment/>
      <protection/>
    </xf>
    <xf numFmtId="3" fontId="1" fillId="0" borderId="0" xfId="51" applyNumberFormat="1">
      <alignment/>
      <protection/>
    </xf>
    <xf numFmtId="0" fontId="1" fillId="0" borderId="12" xfId="51" applyBorder="1">
      <alignment/>
      <protection/>
    </xf>
    <xf numFmtId="172" fontId="1" fillId="0" borderId="13" xfId="51" applyNumberFormat="1" applyBorder="1">
      <alignment/>
      <protection/>
    </xf>
    <xf numFmtId="0" fontId="7" fillId="0" borderId="0" xfId="51" applyFont="1">
      <alignment/>
      <protection/>
    </xf>
    <xf numFmtId="10" fontId="1" fillId="0" borderId="0" xfId="51" applyNumberFormat="1" applyAlignment="1">
      <alignment horizontal="left"/>
      <protection/>
    </xf>
    <xf numFmtId="10" fontId="1" fillId="0" borderId="0" xfId="51" applyNumberFormat="1">
      <alignment/>
      <protection/>
    </xf>
    <xf numFmtId="0" fontId="1" fillId="0" borderId="0" xfId="51" applyFont="1">
      <alignment/>
      <protection/>
    </xf>
    <xf numFmtId="3" fontId="3" fillId="0" borderId="0" xfId="51" applyNumberFormat="1" applyFont="1" applyFill="1" applyBorder="1" applyAlignment="1">
      <alignment horizontal="right"/>
      <protection/>
    </xf>
    <xf numFmtId="10" fontId="1" fillId="0" borderId="0" xfId="51" applyNumberFormat="1" applyAlignment="1">
      <alignment horizontal="center"/>
      <protection/>
    </xf>
    <xf numFmtId="9" fontId="1" fillId="0" borderId="0" xfId="51" applyNumberFormat="1" applyAlignment="1">
      <alignment horizontal="right"/>
      <protection/>
    </xf>
    <xf numFmtId="10" fontId="1" fillId="0" borderId="0" xfId="51" applyNumberFormat="1" applyAlignment="1">
      <alignment horizontal="right"/>
      <protection/>
    </xf>
    <xf numFmtId="0" fontId="7" fillId="0" borderId="12" xfId="51" applyFont="1" applyBorder="1">
      <alignment/>
      <protection/>
    </xf>
    <xf numFmtId="0" fontId="1" fillId="0" borderId="0" xfId="51" applyFont="1">
      <alignment/>
      <protection/>
    </xf>
    <xf numFmtId="10" fontId="1" fillId="0" borderId="0" xfId="51" applyNumberFormat="1" applyFont="1">
      <alignment/>
      <protection/>
    </xf>
    <xf numFmtId="10" fontId="1" fillId="0" borderId="0" xfId="51" applyNumberFormat="1" applyFont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172" fontId="1" fillId="0" borderId="0" xfId="51" applyNumberFormat="1">
      <alignment/>
      <protection/>
    </xf>
    <xf numFmtId="172" fontId="1" fillId="0" borderId="0" xfId="51" applyNumberFormat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0" xfId="51" applyFill="1" applyBorder="1">
      <alignment/>
      <protection/>
    </xf>
    <xf numFmtId="172" fontId="1" fillId="0" borderId="0" xfId="51" applyNumberFormat="1" applyFill="1" applyBorder="1">
      <alignment/>
      <protection/>
    </xf>
    <xf numFmtId="0" fontId="1" fillId="0" borderId="10" xfId="51" applyFont="1" applyBorder="1">
      <alignment/>
      <protection/>
    </xf>
    <xf numFmtId="10" fontId="1" fillId="0" borderId="0" xfId="51" applyNumberFormat="1" applyBorder="1" applyAlignment="1">
      <alignment horizontal="left"/>
      <protection/>
    </xf>
    <xf numFmtId="0" fontId="1" fillId="0" borderId="14" xfId="51" applyFont="1" applyBorder="1">
      <alignment/>
      <protection/>
    </xf>
    <xf numFmtId="0" fontId="1" fillId="0" borderId="15" xfId="51" applyBorder="1">
      <alignment/>
      <protection/>
    </xf>
    <xf numFmtId="3" fontId="1" fillId="0" borderId="0" xfId="51" applyNumberForma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0" borderId="0" xfId="51" applyAlignment="1">
      <alignment horizontal="right"/>
      <protection/>
    </xf>
    <xf numFmtId="0" fontId="1" fillId="33" borderId="10" xfId="51" applyFont="1" applyFill="1" applyBorder="1">
      <alignment/>
      <protection/>
    </xf>
    <xf numFmtId="0" fontId="1" fillId="33" borderId="11" xfId="51" applyFill="1" applyBorder="1">
      <alignment/>
      <protection/>
    </xf>
    <xf numFmtId="172" fontId="1" fillId="33" borderId="10" xfId="51" applyNumberFormat="1" applyFill="1" applyBorder="1">
      <alignment/>
      <protection/>
    </xf>
    <xf numFmtId="0" fontId="1" fillId="33" borderId="14" xfId="51" applyFont="1" applyFill="1" applyBorder="1">
      <alignment/>
      <protection/>
    </xf>
    <xf numFmtId="0" fontId="1" fillId="33" borderId="15" xfId="51" applyFill="1" applyBorder="1">
      <alignment/>
      <protection/>
    </xf>
    <xf numFmtId="0" fontId="1" fillId="33" borderId="14" xfId="51" applyFill="1" applyBorder="1">
      <alignment/>
      <protection/>
    </xf>
    <xf numFmtId="0" fontId="8" fillId="0" borderId="0" xfId="51" applyFont="1">
      <alignment/>
      <protection/>
    </xf>
    <xf numFmtId="3" fontId="1" fillId="0" borderId="0" xfId="51" applyNumberFormat="1" applyFill="1" applyBorder="1">
      <alignment/>
      <protection/>
    </xf>
    <xf numFmtId="0" fontId="1" fillId="33" borderId="12" xfId="51" applyFont="1" applyFill="1" applyBorder="1">
      <alignment/>
      <protection/>
    </xf>
    <xf numFmtId="172" fontId="1" fillId="33" borderId="13" xfId="51" applyNumberFormat="1" applyFill="1" applyBorder="1">
      <alignment/>
      <protection/>
    </xf>
    <xf numFmtId="0" fontId="1" fillId="33" borderId="12" xfId="51" applyFill="1" applyBorder="1">
      <alignment/>
      <protection/>
    </xf>
    <xf numFmtId="4" fontId="1" fillId="0" borderId="0" xfId="51" applyNumberFormat="1">
      <alignment/>
      <protection/>
    </xf>
    <xf numFmtId="0" fontId="1" fillId="0" borderId="10" xfId="51" applyFont="1" applyFill="1" applyBorder="1">
      <alignment/>
      <protection/>
    </xf>
    <xf numFmtId="0" fontId="1" fillId="0" borderId="11" xfId="51" applyFill="1" applyBorder="1">
      <alignment/>
      <protection/>
    </xf>
    <xf numFmtId="0" fontId="1" fillId="0" borderId="12" xfId="51" applyFont="1" applyFill="1" applyBorder="1">
      <alignment/>
      <protection/>
    </xf>
    <xf numFmtId="172" fontId="1" fillId="0" borderId="13" xfId="51" applyNumberFormat="1" applyFill="1" applyBorder="1">
      <alignment/>
      <protection/>
    </xf>
    <xf numFmtId="10" fontId="1" fillId="0" borderId="0" xfId="51" applyNumberFormat="1" applyBorder="1">
      <alignment/>
      <protection/>
    </xf>
    <xf numFmtId="172" fontId="1" fillId="0" borderId="11" xfId="51" applyNumberFormat="1" applyFill="1" applyBorder="1">
      <alignment/>
      <protection/>
    </xf>
    <xf numFmtId="0" fontId="1" fillId="0" borderId="0" xfId="51" applyFont="1" applyBorder="1">
      <alignment/>
      <protection/>
    </xf>
    <xf numFmtId="172" fontId="1" fillId="0" borderId="15" xfId="51" applyNumberFormat="1" applyFill="1" applyBorder="1">
      <alignment/>
      <protection/>
    </xf>
    <xf numFmtId="0" fontId="1" fillId="0" borderId="12" xfId="51" applyFont="1" applyBorder="1">
      <alignment/>
      <protection/>
    </xf>
    <xf numFmtId="0" fontId="1" fillId="0" borderId="16" xfId="51" applyBorder="1">
      <alignment/>
      <protection/>
    </xf>
    <xf numFmtId="0" fontId="1" fillId="0" borderId="0" xfId="51" applyNumberFormat="1">
      <alignment/>
      <protection/>
    </xf>
    <xf numFmtId="0" fontId="1" fillId="0" borderId="14" xfId="51" applyBorder="1">
      <alignment/>
      <protection/>
    </xf>
    <xf numFmtId="172" fontId="1" fillId="0" borderId="15" xfId="51" applyNumberFormat="1" applyBorder="1">
      <alignment/>
      <protection/>
    </xf>
    <xf numFmtId="178" fontId="6" fillId="0" borderId="0" xfId="51" applyNumberFormat="1" applyFont="1">
      <alignment/>
      <protection/>
    </xf>
    <xf numFmtId="0" fontId="1" fillId="0" borderId="14" xfId="51" applyFont="1" applyFill="1" applyBorder="1">
      <alignment/>
      <protection/>
    </xf>
    <xf numFmtId="3" fontId="1" fillId="0" borderId="15" xfId="51" applyNumberFormat="1" applyFont="1" applyBorder="1">
      <alignment/>
      <protection/>
    </xf>
    <xf numFmtId="0" fontId="7" fillId="0" borderId="0" xfId="5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1" fillId="0" borderId="15" xfId="51" applyNumberFormat="1" applyFont="1" applyFill="1" applyBorder="1">
      <alignment/>
      <protection/>
    </xf>
    <xf numFmtId="172" fontId="7" fillId="0" borderId="0" xfId="51" applyNumberFormat="1" applyFont="1" applyBorder="1">
      <alignment/>
      <protection/>
    </xf>
    <xf numFmtId="0" fontId="1" fillId="0" borderId="14" xfId="51" applyFill="1" applyBorder="1">
      <alignment/>
      <protection/>
    </xf>
    <xf numFmtId="0" fontId="1" fillId="0" borderId="15" xfId="51" applyFill="1" applyBorder="1">
      <alignment/>
      <protection/>
    </xf>
    <xf numFmtId="2" fontId="1" fillId="0" borderId="12" xfId="51" applyNumberFormat="1" applyFill="1" applyBorder="1">
      <alignment/>
      <protection/>
    </xf>
    <xf numFmtId="0" fontId="1" fillId="0" borderId="13" xfId="51" applyBorder="1">
      <alignment/>
      <protection/>
    </xf>
    <xf numFmtId="178" fontId="6" fillId="0" borderId="0" xfId="51" applyNumberFormat="1" applyFont="1" applyAlignment="1">
      <alignment horizontal="left"/>
      <protection/>
    </xf>
    <xf numFmtId="0" fontId="1" fillId="0" borderId="12" xfId="51" applyFill="1" applyBorder="1">
      <alignment/>
      <protection/>
    </xf>
    <xf numFmtId="0" fontId="1" fillId="0" borderId="13" xfId="51" applyFill="1" applyBorder="1">
      <alignment/>
      <protection/>
    </xf>
    <xf numFmtId="172" fontId="7" fillId="0" borderId="0" xfId="51" applyNumberFormat="1" applyFont="1" applyAlignment="1">
      <alignment horizontal="center"/>
      <protection/>
    </xf>
    <xf numFmtId="3" fontId="7" fillId="0" borderId="0" xfId="51" applyNumberFormat="1" applyFont="1">
      <alignment/>
      <protection/>
    </xf>
    <xf numFmtId="172" fontId="1" fillId="0" borderId="0" xfId="51" applyNumberFormat="1" applyAlignment="1">
      <alignment horizontal="center"/>
      <protection/>
    </xf>
    <xf numFmtId="172" fontId="7" fillId="0" borderId="0" xfId="51" applyNumberFormat="1" applyFont="1">
      <alignment/>
      <protection/>
    </xf>
    <xf numFmtId="3" fontId="7" fillId="0" borderId="17" xfId="51" applyNumberFormat="1" applyFont="1" applyBorder="1">
      <alignment/>
      <protection/>
    </xf>
    <xf numFmtId="172" fontId="7" fillId="0" borderId="17" xfId="51" applyNumberFormat="1" applyFont="1" applyBorder="1">
      <alignment/>
      <protection/>
    </xf>
    <xf numFmtId="3" fontId="7" fillId="0" borderId="0" xfId="51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7" fillId="0" borderId="0" xfId="51" applyNumberFormat="1" applyFont="1" applyBorder="1" applyAlignment="1">
      <alignment horizontal="center"/>
      <protection/>
    </xf>
    <xf numFmtId="3" fontId="7" fillId="0" borderId="0" xfId="51" applyNumberFormat="1" applyFont="1" applyBorder="1" applyAlignment="1">
      <alignment horizontal="center"/>
      <protection/>
    </xf>
    <xf numFmtId="172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199" fontId="7" fillId="0" borderId="0" xfId="51" applyNumberFormat="1" applyFont="1">
      <alignment/>
      <protection/>
    </xf>
    <xf numFmtId="178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7" fillId="0" borderId="0" xfId="51" applyFont="1" applyAlignment="1">
      <alignment horizontal="left"/>
      <protection/>
    </xf>
    <xf numFmtId="3" fontId="1" fillId="0" borderId="15" xfId="51" applyNumberFormat="1" applyFont="1" applyFill="1" applyBorder="1">
      <alignment/>
      <protection/>
    </xf>
    <xf numFmtId="0" fontId="11" fillId="0" borderId="0" xfId="51" applyFont="1">
      <alignment/>
      <protection/>
    </xf>
    <xf numFmtId="3" fontId="1" fillId="0" borderId="0" xfId="51" applyNumberFormat="1" applyFont="1" applyFill="1" applyBorder="1" applyAlignment="1">
      <alignment horizontal="right"/>
      <protection/>
    </xf>
    <xf numFmtId="0" fontId="49" fillId="0" borderId="0" xfId="51" applyFont="1">
      <alignment/>
      <protection/>
    </xf>
    <xf numFmtId="3" fontId="49" fillId="0" borderId="0" xfId="51" applyNumberFormat="1" applyFont="1" applyFill="1" applyBorder="1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1" fillId="0" borderId="0" xfId="51" applyFont="1" applyAlignment="1">
      <alignment horizontal="left"/>
      <protection/>
    </xf>
    <xf numFmtId="3" fontId="1" fillId="0" borderId="0" xfId="51" applyNumberFormat="1" applyFont="1" applyFill="1" applyBorder="1" applyAlignment="1">
      <alignment horizontal="left"/>
      <protection/>
    </xf>
    <xf numFmtId="10" fontId="1" fillId="0" borderId="0" xfId="51" applyNumberFormat="1" applyFont="1" applyAlignment="1">
      <alignment horizontal="center"/>
      <protection/>
    </xf>
    <xf numFmtId="10" fontId="1" fillId="0" borderId="0" xfId="51" applyNumberFormat="1" applyFont="1" applyAlignment="1">
      <alignment horizontal="right"/>
      <protection/>
    </xf>
    <xf numFmtId="0" fontId="1" fillId="34" borderId="0" xfId="51" applyFill="1">
      <alignment/>
      <protection/>
    </xf>
    <xf numFmtId="0" fontId="7" fillId="34" borderId="0" xfId="51" applyFont="1" applyFill="1" applyAlignment="1">
      <alignment horizontal="right"/>
      <protection/>
    </xf>
    <xf numFmtId="172" fontId="7" fillId="34" borderId="0" xfId="51" applyNumberFormat="1" applyFont="1" applyFill="1">
      <alignment/>
      <protection/>
    </xf>
    <xf numFmtId="0" fontId="50" fillId="0" borderId="0" xfId="51" applyFont="1">
      <alignment/>
      <protection/>
    </xf>
    <xf numFmtId="0" fontId="2" fillId="0" borderId="0" xfId="0" applyFont="1" applyAlignment="1">
      <alignment horizontal="center"/>
    </xf>
    <xf numFmtId="0" fontId="4" fillId="0" borderId="0" xfId="51" applyFont="1" applyAlignment="1">
      <alignment horizontal="center"/>
      <protection/>
    </xf>
    <xf numFmtId="172" fontId="7" fillId="0" borderId="0" xfId="51" applyNumberFormat="1" applyFont="1" applyBorder="1" applyAlignment="1">
      <alignment horizontal="center"/>
      <protection/>
    </xf>
    <xf numFmtId="172" fontId="7" fillId="0" borderId="0" xfId="51" applyNumberFormat="1" applyFont="1" applyAlignment="1">
      <alignment horizontal="center"/>
      <protection/>
    </xf>
    <xf numFmtId="172" fontId="9" fillId="0" borderId="0" xfId="51" applyNumberFormat="1" applyFont="1" applyAlignment="1">
      <alignment horizontal="center"/>
      <protection/>
    </xf>
    <xf numFmtId="172" fontId="10" fillId="0" borderId="0" xfId="0" applyNumberFormat="1" applyFont="1" applyAlignment="1">
      <alignment horizontal="center"/>
    </xf>
    <xf numFmtId="172" fontId="7" fillId="0" borderId="17" xfId="51" applyNumberFormat="1" applyFont="1" applyBorder="1" applyAlignment="1">
      <alignment horizontal="center"/>
      <protection/>
    </xf>
    <xf numFmtId="172" fontId="0" fillId="0" borderId="17" xfId="0" applyNumberFormat="1" applyFont="1" applyBorder="1" applyAlignment="1">
      <alignment horizontal="center"/>
    </xf>
    <xf numFmtId="172" fontId="50" fillId="0" borderId="0" xfId="51" applyNumberFormat="1" applyFont="1" applyAlignment="1">
      <alignment horizontal="center"/>
      <protection/>
    </xf>
    <xf numFmtId="0" fontId="51" fillId="0" borderId="0" xfId="0" applyFont="1" applyAlignment="1">
      <alignment horizontal="center"/>
    </xf>
    <xf numFmtId="10" fontId="50" fillId="0" borderId="0" xfId="51" applyNumberFormat="1" applyFont="1" applyAlignment="1">
      <alignment/>
      <protection/>
    </xf>
    <xf numFmtId="0" fontId="51" fillId="0" borderId="0" xfId="0" applyFont="1" applyAlignment="1">
      <alignment/>
    </xf>
    <xf numFmtId="3" fontId="7" fillId="0" borderId="0" xfId="51" applyNumberFormat="1" applyFont="1" applyAlignment="1">
      <alignment horizontal="center"/>
      <protection/>
    </xf>
    <xf numFmtId="172" fontId="7" fillId="34" borderId="0" xfId="51" applyNumberFormat="1" applyFont="1" applyFill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16" xfId="5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1" fillId="0" borderId="0" xfId="51" applyFont="1" applyAlignment="1">
      <alignment horizontal="center"/>
      <protection/>
    </xf>
    <xf numFmtId="172" fontId="1" fillId="0" borderId="0" xfId="51" applyNumberFormat="1" applyAlignment="1">
      <alignment horizontal="center"/>
      <protection/>
    </xf>
    <xf numFmtId="172" fontId="0" fillId="0" borderId="0" xfId="0" applyNumberForma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erechnung gebührenfähige Gemeinkos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58425" y="2305050"/>
          <a:ext cx="942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639050" y="29432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7534275" y="4743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3011150" y="29527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27</xdr:row>
      <xdr:rowOff>0</xdr:rowOff>
    </xdr:from>
    <xdr:to>
      <xdr:col>15</xdr:col>
      <xdr:colOff>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>
          <a:off x="12992100" y="4733925"/>
          <a:ext cx="95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505450" y="12668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81675" y="23145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96825" y="12668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115050" y="1266825"/>
          <a:ext cx="4972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67450" y="1285875"/>
          <a:ext cx="62293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534275" y="391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620625" y="23050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53125" y="53816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96200" y="53816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543550" y="74866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601200" y="7315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6019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543550" y="6677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21"/>
        <xdr:cNvSpPr>
          <a:spLocks/>
        </xdr:cNvSpPr>
      </xdr:nvSpPr>
      <xdr:spPr>
        <a:xfrm>
          <a:off x="9610725" y="6038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38</xdr:row>
      <xdr:rowOff>19050</xdr:rowOff>
    </xdr:from>
    <xdr:to>
      <xdr:col>12</xdr:col>
      <xdr:colOff>95250</xdr:colOff>
      <xdr:row>40</xdr:row>
      <xdr:rowOff>152400</xdr:rowOff>
    </xdr:to>
    <xdr:sp>
      <xdr:nvSpPr>
        <xdr:cNvPr id="20" name="Line 24"/>
        <xdr:cNvSpPr>
          <a:spLocks/>
        </xdr:cNvSpPr>
      </xdr:nvSpPr>
      <xdr:spPr>
        <a:xfrm flipH="1">
          <a:off x="9610725" y="6534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152400</xdr:rowOff>
    </xdr:from>
    <xdr:to>
      <xdr:col>15</xdr:col>
      <xdr:colOff>0</xdr:colOff>
      <xdr:row>40</xdr:row>
      <xdr:rowOff>152400</xdr:rowOff>
    </xdr:to>
    <xdr:sp>
      <xdr:nvSpPr>
        <xdr:cNvPr id="21" name="Line 27"/>
        <xdr:cNvSpPr>
          <a:spLocks/>
        </xdr:cNvSpPr>
      </xdr:nvSpPr>
      <xdr:spPr>
        <a:xfrm>
          <a:off x="13001625" y="650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6-K\W&#252;stlich\Jahresabschluss\JA2011\Nachkalkulatio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2011"/>
      <sheetName val="Nebenerträge"/>
      <sheetName val="Zinsaufteilung"/>
      <sheetName val="Direkte Kosten"/>
      <sheetName val="NKBericht1"/>
    </sheetNames>
    <sheetDataSet>
      <sheetData sheetId="0">
        <row r="58">
          <cell r="E58">
            <v>43860854.90258313</v>
          </cell>
        </row>
        <row r="60">
          <cell r="E60">
            <v>41340985.09741687</v>
          </cell>
        </row>
        <row r="71">
          <cell r="C71">
            <v>5409498.92</v>
          </cell>
          <cell r="E71">
            <v>536553.12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selection activeCell="F68" sqref="F68"/>
    </sheetView>
  </sheetViews>
  <sheetFormatPr defaultColWidth="8.88671875" defaultRowHeight="15"/>
  <cols>
    <col min="1" max="1" width="14.4453125" style="1" customWidth="1"/>
    <col min="2" max="2" width="5.77734375" style="1" customWidth="1"/>
    <col min="3" max="3" width="2.77734375" style="1" customWidth="1"/>
    <col min="4" max="4" width="8.88671875" style="1" customWidth="1"/>
    <col min="5" max="5" width="2.6640625" style="1" customWidth="1"/>
    <col min="6" max="6" width="8.88671875" style="1" customWidth="1"/>
    <col min="7" max="7" width="9.88671875" style="1" customWidth="1"/>
    <col min="8" max="8" width="13.77734375" style="1" customWidth="1"/>
    <col min="9" max="9" width="9.99609375" style="1" customWidth="1"/>
    <col min="10" max="10" width="9.99609375" style="1" bestFit="1" customWidth="1"/>
    <col min="11" max="11" width="12.4453125" style="1" customWidth="1"/>
    <col min="12" max="12" width="11.4453125" style="1" customWidth="1"/>
    <col min="13" max="13" width="15.3359375" style="1" customWidth="1"/>
    <col min="14" max="14" width="13.4453125" style="1" customWidth="1"/>
    <col min="15" max="15" width="11.88671875" style="1" customWidth="1"/>
    <col min="16" max="16" width="11.21484375" style="1" customWidth="1"/>
    <col min="17" max="17" width="10.5546875" style="1" customWidth="1"/>
    <col min="18" max="18" width="9.10546875" style="1" bestFit="1" customWidth="1"/>
    <col min="19" max="16384" width="8.88671875" style="1" customWidth="1"/>
  </cols>
  <sheetData>
    <row r="1" spans="1:16" ht="18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" customHeight="1">
      <c r="A2" s="107" t="s">
        <v>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3" ht="18">
      <c r="A3" s="2"/>
      <c r="B3" s="3"/>
      <c r="I3" s="2"/>
      <c r="K3" s="2"/>
      <c r="L3" s="2"/>
      <c r="M3" s="94"/>
    </row>
    <row r="4" spans="1:4" ht="18">
      <c r="A4" s="2"/>
      <c r="B4" s="4"/>
      <c r="C4" s="4"/>
      <c r="D4" s="4"/>
    </row>
    <row r="5" spans="1:16" ht="18">
      <c r="A5" s="2"/>
      <c r="B5" s="4"/>
      <c r="C5" s="4"/>
      <c r="D5" s="4"/>
      <c r="H5" s="5" t="s">
        <v>0</v>
      </c>
      <c r="I5" s="6"/>
      <c r="J5" s="7"/>
      <c r="L5" s="8">
        <f>D8+D9</f>
        <v>85201840</v>
      </c>
      <c r="O5" s="5" t="s">
        <v>1</v>
      </c>
      <c r="P5" s="6"/>
    </row>
    <row r="6" spans="8:16" ht="12.75">
      <c r="H6" s="9" t="s">
        <v>2</v>
      </c>
      <c r="I6" s="10">
        <f>D8</f>
        <v>43860854.90258313</v>
      </c>
      <c r="J6" s="7"/>
      <c r="O6" s="9" t="s">
        <v>2</v>
      </c>
      <c r="P6" s="10">
        <f>D9</f>
        <v>41340985.09741687</v>
      </c>
    </row>
    <row r="7" spans="1:13" ht="12.75">
      <c r="A7" s="14"/>
      <c r="D7" s="15"/>
      <c r="K7" s="12">
        <f>F36</f>
        <v>0.5686</v>
      </c>
      <c r="M7" s="13">
        <f>D39</f>
        <v>0.9097</v>
      </c>
    </row>
    <row r="8" spans="1:15" ht="12.75">
      <c r="A8" s="96" t="s">
        <v>0</v>
      </c>
      <c r="B8" s="96"/>
      <c r="C8" s="96"/>
      <c r="D8" s="97">
        <f>'[1]NK2011'!E58</f>
        <v>43860854.90258313</v>
      </c>
      <c r="H8" s="16"/>
      <c r="O8" s="17"/>
    </row>
    <row r="9" spans="1:15" ht="12.75">
      <c r="A9" s="96" t="s">
        <v>1</v>
      </c>
      <c r="B9" s="96"/>
      <c r="C9" s="96"/>
      <c r="D9" s="97">
        <f>'[1]NK2011'!E60</f>
        <v>41340985.09741687</v>
      </c>
      <c r="E9" s="96" t="s">
        <v>4</v>
      </c>
      <c r="H9" s="16">
        <f>D36</f>
        <v>0.4314</v>
      </c>
      <c r="J9" s="12"/>
      <c r="M9" s="18"/>
      <c r="O9" s="16">
        <f>F39</f>
        <v>0.0903</v>
      </c>
    </row>
    <row r="10" spans="1:5" ht="12.75">
      <c r="A10" s="96" t="s">
        <v>5</v>
      </c>
      <c r="B10" s="96"/>
      <c r="C10" s="96"/>
      <c r="D10" s="97">
        <f>-('[1]NK2011'!C71)</f>
        <v>-5409498.92</v>
      </c>
      <c r="E10" s="96" t="s">
        <v>4</v>
      </c>
    </row>
    <row r="11" spans="1:15" ht="18">
      <c r="A11" s="96" t="s">
        <v>8</v>
      </c>
      <c r="B11" s="96"/>
      <c r="C11" s="96"/>
      <c r="D11" s="97">
        <f>-('[1]NK2011'!E71)</f>
        <v>-536553.12</v>
      </c>
      <c r="E11" s="96" t="s">
        <v>4</v>
      </c>
      <c r="H11" s="5" t="s">
        <v>6</v>
      </c>
      <c r="I11" s="6"/>
      <c r="N11" s="5" t="s">
        <v>7</v>
      </c>
      <c r="O11" s="6"/>
    </row>
    <row r="12" spans="1:15" ht="12.75">
      <c r="A12" s="96" t="s">
        <v>10</v>
      </c>
      <c r="B12" s="96"/>
      <c r="C12" s="96"/>
      <c r="D12" s="96"/>
      <c r="E12" s="96" t="s">
        <v>4</v>
      </c>
      <c r="H12" s="19" t="s">
        <v>9</v>
      </c>
      <c r="I12" s="10">
        <f>D8*D36+P6*D39</f>
        <v>56529466.94809449</v>
      </c>
      <c r="N12" s="19" t="s">
        <v>9</v>
      </c>
      <c r="O12" s="10">
        <f>D9*F39+D8*F36</f>
        <v>28672373.051905513</v>
      </c>
    </row>
    <row r="13" spans="1:17" ht="12.75" customHeight="1">
      <c r="A13" s="96" t="s">
        <v>11</v>
      </c>
      <c r="B13" s="96"/>
      <c r="C13" s="96"/>
      <c r="D13" s="97">
        <v>631345.29</v>
      </c>
      <c r="E13" s="96"/>
      <c r="M13" s="21">
        <f>D42</f>
        <v>0.7056162724437879</v>
      </c>
      <c r="N13" s="126"/>
      <c r="O13" s="127"/>
      <c r="P13" s="22">
        <f>F42</f>
        <v>0.2943837275562121</v>
      </c>
      <c r="Q13" s="23"/>
    </row>
    <row r="14" spans="1:15" ht="12.75" customHeight="1">
      <c r="A14" s="96" t="s">
        <v>12</v>
      </c>
      <c r="B14" s="96"/>
      <c r="C14" s="96"/>
      <c r="D14" s="97">
        <v>1300000</v>
      </c>
      <c r="E14" s="96" t="s">
        <v>4</v>
      </c>
      <c r="N14" s="128"/>
      <c r="O14" s="122"/>
    </row>
    <row r="15" spans="1:16" ht="12.75">
      <c r="A15" s="96" t="s">
        <v>15</v>
      </c>
      <c r="B15" s="96"/>
      <c r="C15" s="96"/>
      <c r="D15" s="96"/>
      <c r="E15" s="96" t="s">
        <v>4</v>
      </c>
      <c r="L15" s="24" t="s">
        <v>13</v>
      </c>
      <c r="M15" s="6"/>
      <c r="O15" s="24" t="s">
        <v>14</v>
      </c>
      <c r="P15" s="6"/>
    </row>
    <row r="16" spans="1:18" ht="12.75">
      <c r="A16" s="96" t="s">
        <v>16</v>
      </c>
      <c r="B16" s="96"/>
      <c r="C16" s="96"/>
      <c r="D16" s="96"/>
      <c r="E16" s="96"/>
      <c r="I16" s="16">
        <f>D45</f>
        <v>0.7364332038494361</v>
      </c>
      <c r="L16" s="9"/>
      <c r="M16" s="10">
        <f>O12*M13</f>
        <v>20231692.995003283</v>
      </c>
      <c r="O16" s="9"/>
      <c r="P16" s="10">
        <f>O12*P13</f>
        <v>8440680.05690223</v>
      </c>
      <c r="R16" s="25"/>
    </row>
    <row r="17" spans="1:17" ht="12.75">
      <c r="A17" s="96" t="s">
        <v>17</v>
      </c>
      <c r="B17" s="96"/>
      <c r="C17" s="96"/>
      <c r="D17" s="97">
        <v>472668.77</v>
      </c>
      <c r="E17" s="96"/>
      <c r="F17" s="20"/>
      <c r="L17" s="7"/>
      <c r="M17" s="26"/>
      <c r="P17" s="7"/>
      <c r="Q17" s="26"/>
    </row>
    <row r="18" spans="1:17" ht="12.75">
      <c r="A18" s="96" t="s">
        <v>18</v>
      </c>
      <c r="B18" s="96"/>
      <c r="C18" s="96"/>
      <c r="D18" s="97">
        <v>-2300000</v>
      </c>
      <c r="E18" s="96" t="s">
        <v>4</v>
      </c>
      <c r="J18" s="27"/>
      <c r="K18" s="28"/>
      <c r="L18" s="13">
        <f>F45</f>
        <v>0.26356679615056394</v>
      </c>
      <c r="M18" s="26"/>
      <c r="P18" s="7"/>
      <c r="Q18" s="26"/>
    </row>
    <row r="19" spans="1:17" ht="12.75">
      <c r="A19" s="96" t="s">
        <v>19</v>
      </c>
      <c r="B19" s="96"/>
      <c r="C19" s="96"/>
      <c r="D19" s="96"/>
      <c r="E19" s="96" t="s">
        <v>4</v>
      </c>
      <c r="J19" s="27"/>
      <c r="K19" s="29"/>
      <c r="L19" s="7"/>
      <c r="M19" s="26"/>
      <c r="P19" s="7"/>
      <c r="Q19" s="26"/>
    </row>
    <row r="20" spans="1:17" ht="12.75">
      <c r="A20" s="96" t="s">
        <v>21</v>
      </c>
      <c r="B20" s="96"/>
      <c r="C20" s="96"/>
      <c r="D20" s="96"/>
      <c r="E20" s="96"/>
      <c r="I20" s="13"/>
      <c r="J20" s="30" t="s">
        <v>20</v>
      </c>
      <c r="K20" s="6"/>
      <c r="L20" s="31"/>
      <c r="M20" s="26"/>
      <c r="P20" s="7"/>
      <c r="Q20" s="26"/>
    </row>
    <row r="21" spans="1:14" ht="12.75">
      <c r="A21" s="96" t="s">
        <v>23</v>
      </c>
      <c r="B21" s="96"/>
      <c r="C21" s="96"/>
      <c r="D21" s="97">
        <v>67787.43</v>
      </c>
      <c r="E21" s="96"/>
      <c r="J21" s="32" t="s">
        <v>22</v>
      </c>
      <c r="K21" s="33"/>
      <c r="M21" s="7"/>
      <c r="N21" s="7"/>
    </row>
    <row r="22" spans="1:13" ht="12.75">
      <c r="A22" s="11" t="s">
        <v>3</v>
      </c>
      <c r="E22" s="96" t="s">
        <v>4</v>
      </c>
      <c r="H22" s="28"/>
      <c r="I22" s="28"/>
      <c r="J22" s="9"/>
      <c r="K22" s="10">
        <f>I12+M16</f>
        <v>76761159.94309777</v>
      </c>
      <c r="L22" s="28"/>
      <c r="M22" s="28"/>
    </row>
    <row r="23" spans="2:13" ht="12.75">
      <c r="B23" s="96"/>
      <c r="C23" s="96"/>
      <c r="D23" s="97"/>
      <c r="E23" s="96"/>
      <c r="H23" s="28"/>
      <c r="I23" s="28"/>
      <c r="L23" s="28"/>
      <c r="M23" s="28"/>
    </row>
    <row r="24" spans="1:13" ht="12.75">
      <c r="A24" s="20" t="s">
        <v>24</v>
      </c>
      <c r="C24" s="34"/>
      <c r="D24" s="95">
        <v>36049953</v>
      </c>
      <c r="E24" s="7" t="s">
        <v>25</v>
      </c>
      <c r="F24" s="7"/>
      <c r="H24" s="35"/>
      <c r="I24" s="29"/>
      <c r="L24" s="28"/>
      <c r="M24" s="28"/>
    </row>
    <row r="25" spans="2:16" ht="12.75">
      <c r="B25" s="34"/>
      <c r="C25" s="36"/>
      <c r="D25" s="98"/>
      <c r="I25" s="35"/>
      <c r="J25" s="37" t="s">
        <v>26</v>
      </c>
      <c r="K25" s="38"/>
      <c r="O25" s="39" t="s">
        <v>26</v>
      </c>
      <c r="P25" s="38"/>
    </row>
    <row r="26" spans="1:16" ht="12.75">
      <c r="A26" s="20" t="s">
        <v>27</v>
      </c>
      <c r="C26" s="34"/>
      <c r="D26" s="95">
        <v>31238175</v>
      </c>
      <c r="E26" s="1" t="s">
        <v>28</v>
      </c>
      <c r="I26" s="28"/>
      <c r="J26" s="40" t="s">
        <v>29</v>
      </c>
      <c r="K26" s="41"/>
      <c r="L26" s="7"/>
      <c r="M26" s="7"/>
      <c r="O26" s="42" t="s">
        <v>30</v>
      </c>
      <c r="P26" s="41"/>
    </row>
    <row r="27" spans="1:16" ht="12.75">
      <c r="A27" s="43"/>
      <c r="B27" s="34"/>
      <c r="C27" s="36"/>
      <c r="D27" s="99" t="s">
        <v>31</v>
      </c>
      <c r="F27" s="44"/>
      <c r="I27" s="29"/>
      <c r="J27" s="45"/>
      <c r="K27" s="46">
        <f>D10</f>
        <v>-5409498.92</v>
      </c>
      <c r="L27" s="7"/>
      <c r="M27" s="26"/>
      <c r="O27" s="47"/>
      <c r="P27" s="46">
        <f>D11</f>
        <v>-536553.12</v>
      </c>
    </row>
    <row r="28" spans="1:13" ht="12.75">
      <c r="A28" s="20" t="s">
        <v>32</v>
      </c>
      <c r="C28" s="34"/>
      <c r="D28" s="95">
        <v>13032594</v>
      </c>
      <c r="E28" s="44" t="s">
        <v>28</v>
      </c>
      <c r="M28" s="48"/>
    </row>
    <row r="29" spans="1:13" ht="12.75">
      <c r="A29" s="43"/>
      <c r="C29" s="34"/>
      <c r="D29" s="100" t="s">
        <v>33</v>
      </c>
      <c r="I29" s="13"/>
      <c r="L29" s="12"/>
      <c r="M29" s="48"/>
    </row>
    <row r="30" spans="9:12" ht="12.75">
      <c r="I30" s="13"/>
      <c r="J30" s="49" t="s">
        <v>34</v>
      </c>
      <c r="K30" s="50"/>
      <c r="L30" s="12"/>
    </row>
    <row r="31" spans="10:11" ht="12.75">
      <c r="J31" s="51"/>
      <c r="K31" s="52">
        <f>K22+K27</f>
        <v>71351661.02309777</v>
      </c>
    </row>
    <row r="32" spans="8:13" ht="12.75">
      <c r="H32" s="28"/>
      <c r="I32" s="12">
        <f>D45</f>
        <v>0.7364332038494361</v>
      </c>
      <c r="L32" s="53">
        <f>F45</f>
        <v>0.26356679615056394</v>
      </c>
      <c r="M32" s="28"/>
    </row>
    <row r="33" spans="1:13" ht="12.75">
      <c r="A33" s="11" t="s">
        <v>35</v>
      </c>
      <c r="H33" s="28"/>
      <c r="M33" s="28"/>
    </row>
    <row r="34" spans="8:16" ht="12.75">
      <c r="H34" s="49" t="s">
        <v>36</v>
      </c>
      <c r="I34" s="54"/>
      <c r="L34" s="30" t="s">
        <v>37</v>
      </c>
      <c r="M34" s="6"/>
      <c r="O34" s="55"/>
      <c r="P34" s="7"/>
    </row>
    <row r="35" spans="1:16" ht="12.75">
      <c r="A35" s="20" t="s">
        <v>38</v>
      </c>
      <c r="H35" s="9"/>
      <c r="I35" s="52">
        <f>K31*I32</f>
        <v>52545732.32721882</v>
      </c>
      <c r="L35" s="9"/>
      <c r="M35" s="10">
        <f>(K31*L32)</f>
        <v>18805928.69587895</v>
      </c>
      <c r="O35" s="7"/>
      <c r="P35" s="29"/>
    </row>
    <row r="36" spans="1:6" ht="12.75">
      <c r="A36" s="20" t="s">
        <v>39</v>
      </c>
      <c r="D36" s="21">
        <v>0.4314</v>
      </c>
      <c r="E36" s="101" t="s">
        <v>40</v>
      </c>
      <c r="F36" s="22">
        <v>0.5686</v>
      </c>
    </row>
    <row r="37" spans="4:16" ht="12.75">
      <c r="D37" s="14"/>
      <c r="E37" s="14"/>
      <c r="F37" s="14"/>
      <c r="H37" s="30" t="s">
        <v>41</v>
      </c>
      <c r="I37" s="6"/>
      <c r="L37" s="30" t="s">
        <v>42</v>
      </c>
      <c r="M37" s="6"/>
      <c r="O37" s="30" t="s">
        <v>43</v>
      </c>
      <c r="P37" s="6"/>
    </row>
    <row r="38" spans="1:16" ht="12.75">
      <c r="A38" s="20" t="s">
        <v>44</v>
      </c>
      <c r="D38" s="14"/>
      <c r="E38" s="14"/>
      <c r="F38" s="14"/>
      <c r="H38" s="32" t="s">
        <v>45</v>
      </c>
      <c r="I38" s="33"/>
      <c r="L38" s="32"/>
      <c r="M38" s="56">
        <f>D17+D18</f>
        <v>-1827331.23</v>
      </c>
      <c r="O38" s="32"/>
      <c r="P38" s="56">
        <f>D21</f>
        <v>67787.43</v>
      </c>
    </row>
    <row r="39" spans="1:16" ht="12.75">
      <c r="A39" s="20" t="s">
        <v>46</v>
      </c>
      <c r="B39" s="3"/>
      <c r="C39" s="3"/>
      <c r="D39" s="21">
        <v>0.9097</v>
      </c>
      <c r="E39" s="101" t="s">
        <v>40</v>
      </c>
      <c r="F39" s="22">
        <v>0.0903</v>
      </c>
      <c r="H39" s="57"/>
      <c r="I39" s="52">
        <f>D13+D14</f>
        <v>1931345.29</v>
      </c>
      <c r="L39" s="58"/>
      <c r="M39" s="58"/>
      <c r="O39" s="58"/>
      <c r="P39" s="58"/>
    </row>
    <row r="40" spans="4:17" ht="12.75">
      <c r="D40" s="14"/>
      <c r="E40" s="14"/>
      <c r="F40" s="14"/>
      <c r="J40" s="7"/>
      <c r="N40" s="7"/>
      <c r="Q40" s="7"/>
    </row>
    <row r="41" spans="1:17" ht="12.75">
      <c r="A41" s="1" t="s">
        <v>47</v>
      </c>
      <c r="B41" s="59"/>
      <c r="C41" s="59"/>
      <c r="D41" s="22"/>
      <c r="E41" s="21"/>
      <c r="F41" s="21"/>
      <c r="H41" s="24" t="s">
        <v>36</v>
      </c>
      <c r="I41" s="6"/>
      <c r="J41" s="7"/>
      <c r="N41" s="7"/>
      <c r="Q41" s="7"/>
    </row>
    <row r="42" spans="1:17" ht="12.75">
      <c r="A42" s="20" t="s">
        <v>48</v>
      </c>
      <c r="D42" s="21">
        <f>D26/(D26+D28)</f>
        <v>0.7056162724437879</v>
      </c>
      <c r="E42" s="101" t="s">
        <v>40</v>
      </c>
      <c r="F42" s="22">
        <f>D28/(D26+D28)</f>
        <v>0.2943837275562121</v>
      </c>
      <c r="H42" s="60"/>
      <c r="I42" s="61">
        <f>I35+I39</f>
        <v>54477077.61721882</v>
      </c>
      <c r="J42" s="7"/>
      <c r="L42" s="30" t="s">
        <v>37</v>
      </c>
      <c r="M42" s="6"/>
      <c r="N42" s="7"/>
      <c r="O42" s="24" t="s">
        <v>49</v>
      </c>
      <c r="P42" s="6"/>
      <c r="Q42" s="7"/>
    </row>
    <row r="43" spans="4:17" ht="12.75">
      <c r="D43" s="21"/>
      <c r="E43" s="21"/>
      <c r="F43" s="21"/>
      <c r="H43" s="32" t="s">
        <v>50</v>
      </c>
      <c r="I43" s="10">
        <v>-44684</v>
      </c>
      <c r="J43" s="7"/>
      <c r="L43" s="9"/>
      <c r="M43" s="52">
        <f>M35+M38</f>
        <v>16978597.46587895</v>
      </c>
      <c r="N43" s="7"/>
      <c r="O43" s="9"/>
      <c r="P43" s="10">
        <f>P16+P27+P38</f>
        <v>7971914.366902229</v>
      </c>
      <c r="Q43" s="7"/>
    </row>
    <row r="44" spans="1:17" ht="12.75">
      <c r="A44" s="20" t="s">
        <v>51</v>
      </c>
      <c r="C44" s="4"/>
      <c r="D44" s="21"/>
      <c r="E44" s="21"/>
      <c r="F44" s="21"/>
      <c r="H44" s="9"/>
      <c r="I44" s="10">
        <f>I42+I43</f>
        <v>54432393.61721882</v>
      </c>
      <c r="J44" s="7"/>
      <c r="N44" s="7"/>
      <c r="Q44" s="7"/>
    </row>
    <row r="45" spans="1:17" ht="12.75">
      <c r="A45" s="20" t="s">
        <v>52</v>
      </c>
      <c r="B45" s="62"/>
      <c r="C45" s="4"/>
      <c r="D45" s="102">
        <f>I12/(I12+M16)</f>
        <v>0.7364332038494361</v>
      </c>
      <c r="E45" s="101" t="s">
        <v>40</v>
      </c>
      <c r="F45" s="22">
        <f>M16/(I12+M16)</f>
        <v>0.26356679615056394</v>
      </c>
      <c r="J45" s="7"/>
      <c r="N45" s="7"/>
      <c r="Q45" s="7"/>
    </row>
    <row r="46" spans="4:16" ht="12.75">
      <c r="D46" s="14"/>
      <c r="E46" s="14"/>
      <c r="F46" s="14"/>
      <c r="H46" s="49" t="s">
        <v>53</v>
      </c>
      <c r="I46" s="50"/>
      <c r="L46" s="30" t="s">
        <v>54</v>
      </c>
      <c r="M46" s="6"/>
      <c r="O46" s="7"/>
      <c r="P46" s="7"/>
    </row>
    <row r="47" spans="8:16" ht="12.75">
      <c r="H47" s="63" t="s">
        <v>55</v>
      </c>
      <c r="I47" s="33"/>
      <c r="L47" s="60" t="s">
        <v>56</v>
      </c>
      <c r="M47" s="64">
        <f>D26</f>
        <v>31238175</v>
      </c>
      <c r="O47" s="65" t="s">
        <v>57</v>
      </c>
      <c r="P47" s="65"/>
    </row>
    <row r="48" spans="8:16" ht="12.75">
      <c r="H48" s="63" t="s">
        <v>58</v>
      </c>
      <c r="I48" s="93">
        <v>36049953</v>
      </c>
      <c r="L48" s="60"/>
      <c r="M48" s="33"/>
      <c r="O48" s="7"/>
      <c r="P48" s="66"/>
    </row>
    <row r="49" spans="1:16" ht="12.75">
      <c r="A49" s="11"/>
      <c r="H49" s="63"/>
      <c r="I49" s="67"/>
      <c r="L49" s="60">
        <f>M43/M47</f>
        <v>0.543520787173993</v>
      </c>
      <c r="M49" s="33"/>
      <c r="O49" s="68">
        <f>I42+M43+P43</f>
        <v>79427589.45</v>
      </c>
      <c r="P49" s="7"/>
    </row>
    <row r="50" spans="8:13" ht="12.75">
      <c r="H50" s="69">
        <f>I44/I48</f>
        <v>1.5099157998130766</v>
      </c>
      <c r="I50" s="70"/>
      <c r="L50" s="71">
        <f>ROUND(L49,2)</f>
        <v>0.54</v>
      </c>
      <c r="M50" s="72" t="s">
        <v>59</v>
      </c>
    </row>
    <row r="51" spans="2:9" ht="12.75">
      <c r="B51" s="62"/>
      <c r="C51" s="4"/>
      <c r="D51" s="73"/>
      <c r="H51" s="74">
        <f>ROUND(H50,2)</f>
        <v>1.51</v>
      </c>
      <c r="I51" s="75" t="s">
        <v>60</v>
      </c>
    </row>
    <row r="53" spans="2:16" ht="12.75">
      <c r="B53" s="62"/>
      <c r="C53" s="4"/>
      <c r="D53" s="4"/>
      <c r="F53" s="11" t="s">
        <v>61</v>
      </c>
      <c r="G53" s="11"/>
      <c r="H53" s="110">
        <f>I42</f>
        <v>54477077.61721882</v>
      </c>
      <c r="I53" s="110"/>
      <c r="J53" s="77"/>
      <c r="K53" s="77"/>
      <c r="L53" s="110">
        <f>M43</f>
        <v>16978597.46587895</v>
      </c>
      <c r="M53" s="129"/>
      <c r="N53" s="77"/>
      <c r="O53" s="79">
        <f>P43</f>
        <v>7971914.366902229</v>
      </c>
      <c r="P53" s="79">
        <f>SUM(H53:O53)</f>
        <v>79427589.45</v>
      </c>
    </row>
    <row r="54" spans="2:16" ht="15">
      <c r="B54" s="62"/>
      <c r="C54" s="4"/>
      <c r="D54" s="4"/>
      <c r="F54" s="11" t="s">
        <v>62</v>
      </c>
      <c r="G54" s="11"/>
      <c r="H54" s="113">
        <f>48159010.9+1180856.75+1049450.06+6942994.37</f>
        <v>57332312.08</v>
      </c>
      <c r="I54" s="113"/>
      <c r="J54" s="80"/>
      <c r="K54" s="80"/>
      <c r="L54" s="113">
        <v>16495634.03</v>
      </c>
      <c r="M54" s="114"/>
      <c r="N54" s="80"/>
      <c r="O54" s="81">
        <v>7500000</v>
      </c>
      <c r="P54" s="81">
        <f>SUM(H54:O54)</f>
        <v>81327946.11</v>
      </c>
    </row>
    <row r="55" spans="2:16" ht="7.5" customHeight="1">
      <c r="B55" s="62"/>
      <c r="C55" s="4"/>
      <c r="D55" s="4"/>
      <c r="F55" s="11"/>
      <c r="G55" s="11"/>
      <c r="H55" s="82"/>
      <c r="I55" s="82"/>
      <c r="J55" s="77"/>
      <c r="K55" s="77"/>
      <c r="L55" s="76"/>
      <c r="M55" s="78"/>
      <c r="N55" s="77"/>
      <c r="O55" s="79"/>
      <c r="P55" s="79"/>
    </row>
    <row r="56" spans="2:16" ht="15">
      <c r="B56" s="62"/>
      <c r="C56" s="4"/>
      <c r="D56" s="4"/>
      <c r="F56" s="11" t="s">
        <v>63</v>
      </c>
      <c r="H56" s="110">
        <f>H54-H53</f>
        <v>2855234.462781176</v>
      </c>
      <c r="I56" s="110"/>
      <c r="J56" s="119"/>
      <c r="K56" s="119"/>
      <c r="L56" s="110">
        <f>L54-L53</f>
        <v>-482963.43587894924</v>
      </c>
      <c r="M56" s="130"/>
      <c r="O56" s="79">
        <f>O54-O53</f>
        <v>-471914.3669022294</v>
      </c>
      <c r="P56" s="79">
        <f>SUM(H56:O56)</f>
        <v>1900356.6599999974</v>
      </c>
    </row>
    <row r="57" spans="2:16" ht="12.75">
      <c r="B57" s="62"/>
      <c r="C57" s="4"/>
      <c r="D57" s="4"/>
      <c r="F57" s="11"/>
      <c r="H57" s="109"/>
      <c r="I57" s="109"/>
      <c r="J57" s="85"/>
      <c r="K57" s="85"/>
      <c r="L57" s="109"/>
      <c r="M57" s="109"/>
      <c r="N57" s="7"/>
      <c r="O57" s="68"/>
      <c r="P57" s="68"/>
    </row>
    <row r="58" spans="2:16" ht="12.75">
      <c r="B58" s="62"/>
      <c r="C58" s="4"/>
      <c r="D58" s="4"/>
      <c r="F58" s="11"/>
      <c r="H58" s="84"/>
      <c r="I58" s="84"/>
      <c r="J58" s="85"/>
      <c r="K58" s="85"/>
      <c r="L58" s="84"/>
      <c r="M58" s="84"/>
      <c r="N58" s="7"/>
      <c r="O58" s="68"/>
      <c r="P58" s="79"/>
    </row>
    <row r="59" spans="2:16" ht="15">
      <c r="B59" s="62"/>
      <c r="C59" s="4"/>
      <c r="D59" s="4"/>
      <c r="F59" s="11"/>
      <c r="H59" s="110">
        <f>H57+H56</f>
        <v>2855234.462781176</v>
      </c>
      <c r="I59" s="110"/>
      <c r="J59" s="119"/>
      <c r="K59" s="119"/>
      <c r="L59" s="110">
        <f>L57+L56</f>
        <v>-482963.43587894924</v>
      </c>
      <c r="M59" s="130"/>
      <c r="O59" s="79">
        <f>O57+O56</f>
        <v>-471914.3669022294</v>
      </c>
      <c r="P59" s="79"/>
    </row>
    <row r="60" spans="2:16" ht="15">
      <c r="B60" s="62"/>
      <c r="C60" s="4"/>
      <c r="D60" s="4"/>
      <c r="F60" s="11"/>
      <c r="H60" s="76"/>
      <c r="I60" s="76"/>
      <c r="J60" s="82"/>
      <c r="K60" s="82"/>
      <c r="L60" s="76"/>
      <c r="M60" s="83"/>
      <c r="O60" s="79"/>
      <c r="P60" s="79"/>
    </row>
    <row r="61" spans="2:16" ht="15">
      <c r="B61" s="62"/>
      <c r="C61" s="4"/>
      <c r="D61" s="4"/>
      <c r="F61" s="11" t="s">
        <v>76</v>
      </c>
      <c r="H61" s="76"/>
      <c r="I61" s="76"/>
      <c r="J61" s="110">
        <f>L56+H56</f>
        <v>2372271.0269022267</v>
      </c>
      <c r="K61" s="110"/>
      <c r="L61" s="76"/>
      <c r="M61" s="83"/>
      <c r="O61" s="86" t="s">
        <v>75</v>
      </c>
      <c r="P61" s="79"/>
    </row>
    <row r="62" spans="6:16" ht="12.75" customHeight="1">
      <c r="F62" s="11" t="s">
        <v>64</v>
      </c>
      <c r="J62" s="111">
        <f>B65-B66</f>
        <v>3685145.0700000003</v>
      </c>
      <c r="K62" s="112"/>
      <c r="O62" s="87"/>
      <c r="P62" s="77"/>
    </row>
    <row r="63" spans="1:16" ht="12.75" customHeight="1">
      <c r="A63" s="106" t="s">
        <v>65</v>
      </c>
      <c r="B63" s="117">
        <v>0.055</v>
      </c>
      <c r="C63" s="118"/>
      <c r="D63" s="96"/>
      <c r="F63" s="11"/>
      <c r="J63" s="120">
        <f>SUM(J61:J62)</f>
        <v>6057416.096902227</v>
      </c>
      <c r="K63" s="120"/>
      <c r="L63" s="103"/>
      <c r="M63" s="103"/>
      <c r="N63" s="103"/>
      <c r="O63" s="104"/>
      <c r="P63" s="105">
        <f>J63</f>
        <v>6057416.096902227</v>
      </c>
    </row>
    <row r="64" spans="1:16" ht="12.75">
      <c r="A64" s="96"/>
      <c r="B64" s="96"/>
      <c r="C64" s="96"/>
      <c r="D64" s="96"/>
      <c r="H64" s="53"/>
      <c r="J64" s="110"/>
      <c r="K64" s="110"/>
      <c r="O64" s="11" t="s">
        <v>66</v>
      </c>
      <c r="P64" s="88">
        <v>1300000</v>
      </c>
    </row>
    <row r="65" spans="1:15" ht="15">
      <c r="A65" s="106" t="s">
        <v>67</v>
      </c>
      <c r="B65" s="115">
        <v>24756000</v>
      </c>
      <c r="C65" s="115"/>
      <c r="D65" s="116"/>
      <c r="O65" s="11" t="s">
        <v>68</v>
      </c>
    </row>
    <row r="66" spans="1:16" ht="15">
      <c r="A66" s="106" t="s">
        <v>69</v>
      </c>
      <c r="B66" s="115">
        <v>21070854.93</v>
      </c>
      <c r="C66" s="115"/>
      <c r="D66" s="116"/>
      <c r="F66" s="11" t="s">
        <v>74</v>
      </c>
      <c r="H66" s="110">
        <f>H59</f>
        <v>2855234.462781176</v>
      </c>
      <c r="I66" s="110"/>
      <c r="J66" s="124" t="s">
        <v>73</v>
      </c>
      <c r="K66" s="125"/>
      <c r="L66" s="110">
        <f>L59</f>
        <v>-482963.43587894924</v>
      </c>
      <c r="M66" s="123"/>
      <c r="O66" s="77" t="s">
        <v>72</v>
      </c>
      <c r="P66" s="81">
        <f>-H66</f>
        <v>-2855234.462781176</v>
      </c>
    </row>
    <row r="67" spans="1:16" ht="15">
      <c r="A67" s="106"/>
      <c r="B67" s="115"/>
      <c r="C67" s="115"/>
      <c r="D67" s="116"/>
      <c r="H67" s="89"/>
      <c r="I67" s="90"/>
      <c r="J67" s="121"/>
      <c r="K67" s="122"/>
      <c r="O67" s="92" t="s">
        <v>70</v>
      </c>
      <c r="P67" s="79">
        <f>P63+P64+P66</f>
        <v>4502181.634121051</v>
      </c>
    </row>
    <row r="68" spans="1:15" ht="15.75">
      <c r="A68" s="11"/>
      <c r="H68" s="109"/>
      <c r="I68" s="107"/>
      <c r="O68" s="92" t="s">
        <v>71</v>
      </c>
    </row>
    <row r="69" spans="1:9" ht="15.75">
      <c r="A69" s="11"/>
      <c r="H69" s="109"/>
      <c r="I69" s="107"/>
    </row>
    <row r="70" spans="11:12" ht="12.75">
      <c r="K70" s="76"/>
      <c r="L70" s="76"/>
    </row>
    <row r="72" spans="8:9" ht="15.75">
      <c r="H72" s="84"/>
      <c r="I72" s="91"/>
    </row>
  </sheetData>
  <sheetProtection/>
  <mergeCells count="30">
    <mergeCell ref="J67:K67"/>
    <mergeCell ref="H66:I66"/>
    <mergeCell ref="L66:M66"/>
    <mergeCell ref="J66:K66"/>
    <mergeCell ref="N13:O13"/>
    <mergeCell ref="N14:O14"/>
    <mergeCell ref="L53:M53"/>
    <mergeCell ref="L56:M56"/>
    <mergeCell ref="L57:M57"/>
    <mergeCell ref="L59:M59"/>
    <mergeCell ref="B67:D67"/>
    <mergeCell ref="B66:D66"/>
    <mergeCell ref="B65:D65"/>
    <mergeCell ref="B63:C63"/>
    <mergeCell ref="H56:I56"/>
    <mergeCell ref="J56:K56"/>
    <mergeCell ref="J63:K63"/>
    <mergeCell ref="H57:I57"/>
    <mergeCell ref="H59:I59"/>
    <mergeCell ref="J59:K59"/>
    <mergeCell ref="A2:P2"/>
    <mergeCell ref="A1:P1"/>
    <mergeCell ref="H69:I69"/>
    <mergeCell ref="H68:I68"/>
    <mergeCell ref="H53:I53"/>
    <mergeCell ref="J62:K62"/>
    <mergeCell ref="J64:K64"/>
    <mergeCell ref="H54:I54"/>
    <mergeCell ref="L54:M54"/>
    <mergeCell ref="J61:K61"/>
  </mergeCells>
  <printOptions/>
  <pageMargins left="0.4330708661417323" right="0.1968503937007874" top="0.1968503937007874" bottom="0.15748031496062992" header="0.1968503937007874" footer="0.15748031496062992"/>
  <pageSetup fitToHeight="1" fitToWidth="1" horizontalDpi="600" verticalDpi="600" orientation="landscape" paperSize="9" scale="62" r:id="rId2"/>
  <headerFooter alignWithMargins="0">
    <oddHeader>&amp;RAnlage 5b zur GRDrs 785/2012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2012-08-13T07:20:01Z</cp:lastPrinted>
  <dcterms:created xsi:type="dcterms:W3CDTF">2011-09-15T08:30:05Z</dcterms:created>
  <dcterms:modified xsi:type="dcterms:W3CDTF">2012-10-04T12:24:35Z</dcterms:modified>
  <cp:category/>
  <cp:version/>
  <cp:contentType/>
  <cp:contentStatus/>
</cp:coreProperties>
</file>