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521" windowWidth="7680" windowHeight="10050" tabRatio="601" activeTab="0"/>
  </bookViews>
  <sheets>
    <sheet name="Berechnung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<sst xmlns="http://schemas.openxmlformats.org/spreadsheetml/2006/main" count="71" uniqueCount="58">
  <si>
    <t xml:space="preserve">Aufwand </t>
  </si>
  <si>
    <t>(2 Sem./Jahr)</t>
  </si>
  <si>
    <t>Schüler-</t>
  </si>
  <si>
    <t>zahl</t>
  </si>
  <si>
    <t xml:space="preserve">pro </t>
  </si>
  <si>
    <t>Semester</t>
  </si>
  <si>
    <t>Aufwand</t>
  </si>
  <si>
    <t>Schüler/Sem.</t>
  </si>
  <si>
    <t>derzeitiges</t>
  </si>
  <si>
    <t>derzeitiger</t>
  </si>
  <si>
    <t>Kosten-</t>
  </si>
  <si>
    <t>deckungs-</t>
  </si>
  <si>
    <t>grad</t>
  </si>
  <si>
    <t xml:space="preserve">derzeitiger </t>
  </si>
  <si>
    <t>Zuschuß-</t>
  </si>
  <si>
    <t>bedarf</t>
  </si>
  <si>
    <t>Gewerbliche</t>
  </si>
  <si>
    <t>Schulen</t>
  </si>
  <si>
    <t>Techn. Tages</t>
  </si>
  <si>
    <t>Fachschulen</t>
  </si>
  <si>
    <t>Techn. Abend</t>
  </si>
  <si>
    <t>MS f. Ver- und</t>
  </si>
  <si>
    <t>Entsorger</t>
  </si>
  <si>
    <t>MS f. Former</t>
  </si>
  <si>
    <t>schulen</t>
  </si>
  <si>
    <t>Kaufm.</t>
  </si>
  <si>
    <t>Betriebswirtschaft</t>
  </si>
  <si>
    <t>Hauswirt-</t>
  </si>
  <si>
    <t>schaftliche</t>
  </si>
  <si>
    <t>Fachschule für</t>
  </si>
  <si>
    <t>Landwirt-</t>
  </si>
  <si>
    <t>Floristen</t>
  </si>
  <si>
    <t>(ohne Floristen)</t>
  </si>
  <si>
    <t xml:space="preserve">MS für </t>
  </si>
  <si>
    <t>Sonstige Meister-</t>
  </si>
  <si>
    <t>SUMME</t>
  </si>
  <si>
    <t xml:space="preserve">Entgelt </t>
  </si>
  <si>
    <t>deckung</t>
  </si>
  <si>
    <t>bei 80 %</t>
  </si>
  <si>
    <t>Ko. Deckg.</t>
  </si>
  <si>
    <t>Entgeltver-</t>
  </si>
  <si>
    <t>änderung</t>
  </si>
  <si>
    <t>Schule</t>
  </si>
  <si>
    <t>Kostendeckungsgrad bezogen
auf die Gesamteinnahmen</t>
  </si>
  <si>
    <t>Entgelt/</t>
  </si>
  <si>
    <t>Gesamt-</t>
  </si>
  <si>
    <t>Einnahmen</t>
  </si>
  <si>
    <t>€</t>
  </si>
  <si>
    <t>€/Sem.</t>
  </si>
  <si>
    <t>Erhöhung %</t>
  </si>
  <si>
    <t>Akademie für</t>
  </si>
  <si>
    <t>Betriebsmanage-</t>
  </si>
  <si>
    <t>ment im Handwerk</t>
  </si>
  <si>
    <t xml:space="preserve">Ermittlung der Schulgelder für Fachschulen </t>
  </si>
  <si>
    <t>FS für Oranisation</t>
  </si>
  <si>
    <t>u. Führung</t>
  </si>
  <si>
    <t>FS Management</t>
  </si>
  <si>
    <t>Rechnungsergebnis 2009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</si>
</sst>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  <numFmt numFmtId="173" formatCode="#,##0\ _D_M"/>
    <numFmt numFmtId="174" formatCode="#,##0\ &quot;DM&quot;"/>
    <numFmt numFmtId="175" formatCode="#,##0.0\ _D_M"/>
    <numFmt numFmtId="176" formatCode="#,##0\ \€"/>
    <numFmt numFmtId="177" formatCode="0.0"/>
    <numFmt numFmtId="178" formatCode="0.0%"/>
    <numFmt numFmtId="179" formatCode="_-* #,##0.0\ _D_M_-;\-* #,##0.0\ _D_M_-;_-* &quot;-&quot;??\ _D_M_-;_-@_-"/>
    <numFmt numFmtId="180" formatCode="_-* #,##0\ _D_M_-;\-* #,##0\ _D_M_-;_-* &quot;-&quot;??\ _D_M_-;_-@_-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4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172" fontId="1" fillId="0" borderId="1" xfId="0" applyNumberFormat="1" applyFont="1" applyBorder="1" applyAlignment="1">
      <alignment horizontal="right"/>
    </xf>
    <xf numFmtId="173" fontId="1" fillId="0" borderId="3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3" fontId="1" fillId="0" borderId="2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2" xfId="0" applyBorder="1" applyAlignment="1">
      <alignment/>
    </xf>
    <xf numFmtId="173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horizontal="center"/>
    </xf>
    <xf numFmtId="172" fontId="0" fillId="0" borderId="2" xfId="0" applyNumberFormat="1" applyBorder="1" applyAlignment="1">
      <alignment horizontal="right"/>
    </xf>
    <xf numFmtId="172" fontId="1" fillId="0" borderId="1" xfId="0" applyNumberFormat="1" applyFon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10" fontId="5" fillId="0" borderId="9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3" fontId="1" fillId="0" borderId="3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 vertical="center"/>
    </xf>
    <xf numFmtId="173" fontId="1" fillId="0" borderId="3" xfId="0" applyNumberFormat="1" applyFont="1" applyBorder="1" applyAlignment="1">
      <alignment vertical="center"/>
    </xf>
    <xf numFmtId="173" fontId="1" fillId="0" borderId="2" xfId="0" applyNumberFormat="1" applyFont="1" applyBorder="1" applyAlignment="1">
      <alignment vertical="center"/>
    </xf>
    <xf numFmtId="173" fontId="1" fillId="0" borderId="4" xfId="0" applyNumberFormat="1" applyFont="1" applyBorder="1" applyAlignment="1">
      <alignment vertical="center"/>
    </xf>
    <xf numFmtId="173" fontId="1" fillId="0" borderId="2" xfId="0" applyNumberFormat="1" applyFont="1" applyBorder="1" applyAlignment="1">
      <alignment/>
    </xf>
    <xf numFmtId="173" fontId="0" fillId="0" borderId="2" xfId="0" applyNumberFormat="1" applyBorder="1" applyAlignment="1">
      <alignment/>
    </xf>
    <xf numFmtId="173" fontId="5" fillId="0" borderId="10" xfId="0" applyNumberFormat="1" applyFont="1" applyBorder="1" applyAlignment="1">
      <alignment/>
    </xf>
    <xf numFmtId="173" fontId="5" fillId="0" borderId="9" xfId="0" applyNumberFormat="1" applyFont="1" applyBorder="1" applyAlignment="1">
      <alignment/>
    </xf>
    <xf numFmtId="172" fontId="1" fillId="0" borderId="3" xfId="0" applyNumberFormat="1" applyFont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172" fontId="1" fillId="0" borderId="4" xfId="0" applyNumberFormat="1" applyFont="1" applyBorder="1" applyAlignment="1">
      <alignment horizontal="right"/>
    </xf>
    <xf numFmtId="176" fontId="5" fillId="0" borderId="9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11" xfId="0" applyNumberFormat="1" applyBorder="1" applyAlignment="1">
      <alignment/>
    </xf>
    <xf numFmtId="10" fontId="1" fillId="0" borderId="3" xfId="17" applyNumberFormat="1" applyFont="1" applyBorder="1" applyAlignment="1">
      <alignment/>
    </xf>
    <xf numFmtId="10" fontId="1" fillId="0" borderId="4" xfId="17" applyNumberFormat="1" applyFont="1" applyBorder="1" applyAlignment="1">
      <alignment/>
    </xf>
    <xf numFmtId="10" fontId="1" fillId="0" borderId="2" xfId="17" applyNumberFormat="1" applyFont="1" applyBorder="1" applyAlignment="1">
      <alignment/>
    </xf>
    <xf numFmtId="176" fontId="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0" fontId="6" fillId="0" borderId="0" xfId="17" applyNumberFormat="1" applyFont="1" applyAlignment="1">
      <alignment/>
    </xf>
    <xf numFmtId="1" fontId="1" fillId="0" borderId="3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/>
    </xf>
    <xf numFmtId="173" fontId="1" fillId="0" borderId="4" xfId="0" applyNumberFormat="1" applyFont="1" applyBorder="1" applyAlignment="1">
      <alignment horizontal="right"/>
    </xf>
    <xf numFmtId="172" fontId="1" fillId="0" borderId="4" xfId="0" applyNumberFormat="1" applyFont="1" applyBorder="1" applyAlignment="1">
      <alignment/>
    </xf>
    <xf numFmtId="10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73" fontId="6" fillId="0" borderId="0" xfId="0" applyNumberFormat="1" applyFont="1" applyAlignment="1">
      <alignment/>
    </xf>
    <xf numFmtId="1" fontId="5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Z%20und%20Wochenst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ttoausg.%20der%20FS,%20R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chenstd."/>
      <sheetName val="SZ 2400"/>
      <sheetName val="SZ 2410"/>
      <sheetName val="SZ 2420"/>
      <sheetName val="SZ 2430"/>
    </sheetNames>
    <sheetDataSet>
      <sheetData sheetId="1">
        <row r="16">
          <cell r="C16">
            <v>810.5</v>
          </cell>
        </row>
        <row r="17">
          <cell r="C17">
            <v>537</v>
          </cell>
        </row>
        <row r="18">
          <cell r="C18">
            <v>58</v>
          </cell>
        </row>
        <row r="19">
          <cell r="C19">
            <v>351</v>
          </cell>
        </row>
        <row r="20">
          <cell r="C20">
            <v>23.5</v>
          </cell>
        </row>
        <row r="21">
          <cell r="C21">
            <v>78.5</v>
          </cell>
        </row>
      </sheetData>
      <sheetData sheetId="2">
        <row r="17">
          <cell r="C17">
            <v>89.5</v>
          </cell>
        </row>
      </sheetData>
      <sheetData sheetId="3">
        <row r="17">
          <cell r="C17">
            <v>24</v>
          </cell>
        </row>
        <row r="18">
          <cell r="C18">
            <v>23</v>
          </cell>
        </row>
      </sheetData>
      <sheetData sheetId="4">
        <row r="11">
          <cell r="C11">
            <v>13.5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rechnung"/>
      <sheetName val="Berechnung mit Kalk. Kosten"/>
    </sheetNames>
    <sheetDataSet>
      <sheetData sheetId="0">
        <row r="21">
          <cell r="C21">
            <v>57599.550388741176</v>
          </cell>
          <cell r="F21">
            <v>17796.936049013068</v>
          </cell>
        </row>
        <row r="23">
          <cell r="B23">
            <v>1265770.4627455135</v>
          </cell>
          <cell r="E23">
            <v>6470.504477118833</v>
          </cell>
        </row>
        <row r="24">
          <cell r="B24">
            <v>359417.681410597</v>
          </cell>
          <cell r="E24">
            <v>9301.350185858324</v>
          </cell>
        </row>
        <row r="25">
          <cell r="B25">
            <v>93167.48836565197</v>
          </cell>
        </row>
        <row r="26">
          <cell r="B26">
            <v>610809.2663972268</v>
          </cell>
        </row>
        <row r="27">
          <cell r="B27">
            <v>12582.965382717364</v>
          </cell>
        </row>
        <row r="28">
          <cell r="B28">
            <v>70054.09805271724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2.421875" style="0" customWidth="1"/>
    <col min="2" max="2" width="18.421875" style="0" bestFit="1" customWidth="1"/>
    <col min="3" max="3" width="14.8515625" style="0" customWidth="1"/>
    <col min="4" max="4" width="11.140625" style="0" customWidth="1"/>
    <col min="5" max="5" width="13.8515625" style="0" customWidth="1"/>
    <col min="6" max="6" width="14.28125" style="0" customWidth="1"/>
    <col min="7" max="7" width="13.00390625" style="0" customWidth="1"/>
    <col min="8" max="8" width="12.28125" style="0" customWidth="1"/>
    <col min="11" max="11" width="13.7109375" style="0" bestFit="1" customWidth="1"/>
  </cols>
  <sheetData>
    <row r="1" spans="1:10" s="16" customFormat="1" ht="20.25">
      <c r="A1" s="86" t="s">
        <v>53</v>
      </c>
      <c r="B1" s="86"/>
      <c r="C1" s="86"/>
      <c r="D1" s="86"/>
      <c r="E1" s="86"/>
      <c r="F1" s="86"/>
      <c r="G1" s="86"/>
      <c r="H1" s="86"/>
      <c r="I1" s="86"/>
      <c r="J1" s="86"/>
    </row>
    <row r="2" s="16" customFormat="1" ht="9" customHeight="1"/>
    <row r="3" s="1" customFormat="1" ht="14.25">
      <c r="A3" s="1" t="s">
        <v>57</v>
      </c>
    </row>
    <row r="4" s="1" customFormat="1" ht="9" customHeight="1"/>
    <row r="5" spans="1:11" s="1" customFormat="1" ht="15">
      <c r="A5" s="2"/>
      <c r="B5" s="2"/>
      <c r="C5" s="3" t="s">
        <v>0</v>
      </c>
      <c r="D5" s="3" t="s">
        <v>2</v>
      </c>
      <c r="E5" s="3" t="s">
        <v>6</v>
      </c>
      <c r="F5" s="3" t="s">
        <v>8</v>
      </c>
      <c r="G5" s="17" t="s">
        <v>9</v>
      </c>
      <c r="H5" s="3" t="s">
        <v>13</v>
      </c>
      <c r="I5" s="3" t="s">
        <v>36</v>
      </c>
      <c r="J5" s="30" t="s">
        <v>40</v>
      </c>
      <c r="K5" s="32" t="s">
        <v>49</v>
      </c>
    </row>
    <row r="6" spans="1:11" s="1" customFormat="1" ht="15">
      <c r="A6" s="4"/>
      <c r="B6" s="4"/>
      <c r="C6" s="5">
        <v>2009</v>
      </c>
      <c r="D6" s="5" t="s">
        <v>3</v>
      </c>
      <c r="E6" s="5" t="s">
        <v>7</v>
      </c>
      <c r="F6" s="5" t="s">
        <v>44</v>
      </c>
      <c r="G6" s="18" t="s">
        <v>10</v>
      </c>
      <c r="H6" s="5" t="s">
        <v>14</v>
      </c>
      <c r="I6" s="5" t="s">
        <v>38</v>
      </c>
      <c r="J6" s="31" t="s">
        <v>41</v>
      </c>
      <c r="K6" s="33" t="s">
        <v>38</v>
      </c>
    </row>
    <row r="7" spans="1:11" s="1" customFormat="1" ht="15">
      <c r="A7" s="4"/>
      <c r="B7" s="4"/>
      <c r="C7" s="5" t="s">
        <v>1</v>
      </c>
      <c r="D7" s="5" t="s">
        <v>4</v>
      </c>
      <c r="E7" s="5"/>
      <c r="F7" s="5" t="s">
        <v>45</v>
      </c>
      <c r="G7" s="18" t="s">
        <v>11</v>
      </c>
      <c r="H7" s="5" t="s">
        <v>15</v>
      </c>
      <c r="I7" s="5" t="s">
        <v>10</v>
      </c>
      <c r="J7" s="31" t="s">
        <v>38</v>
      </c>
      <c r="K7" s="33" t="s">
        <v>10</v>
      </c>
    </row>
    <row r="8" spans="1:11" s="1" customFormat="1" ht="15">
      <c r="A8" s="4"/>
      <c r="B8" s="4"/>
      <c r="C8" s="5"/>
      <c r="D8" s="5" t="s">
        <v>5</v>
      </c>
      <c r="E8" s="5"/>
      <c r="F8" s="5" t="s">
        <v>46</v>
      </c>
      <c r="G8" s="18" t="s">
        <v>12</v>
      </c>
      <c r="H8" s="5"/>
      <c r="I8" s="5" t="s">
        <v>37</v>
      </c>
      <c r="J8" s="31" t="s">
        <v>39</v>
      </c>
      <c r="K8" s="33" t="s">
        <v>37</v>
      </c>
    </row>
    <row r="9" spans="1:11" s="1" customFormat="1" ht="15">
      <c r="A9" s="6"/>
      <c r="B9" s="6"/>
      <c r="C9" s="7" t="s">
        <v>47</v>
      </c>
      <c r="D9" s="7"/>
      <c r="E9" s="7" t="s">
        <v>47</v>
      </c>
      <c r="F9" s="7" t="s">
        <v>48</v>
      </c>
      <c r="G9" s="19"/>
      <c r="H9" s="7" t="s">
        <v>47</v>
      </c>
      <c r="I9" s="7" t="s">
        <v>47</v>
      </c>
      <c r="J9" s="31" t="s">
        <v>47</v>
      </c>
      <c r="K9" s="7"/>
    </row>
    <row r="10" spans="1:11" s="1" customFormat="1" ht="15">
      <c r="A10" s="32" t="s">
        <v>16</v>
      </c>
      <c r="B10" s="2" t="s">
        <v>18</v>
      </c>
      <c r="C10" s="42"/>
      <c r="D10" s="13"/>
      <c r="E10" s="9"/>
      <c r="F10" s="9"/>
      <c r="G10" s="24"/>
      <c r="H10" s="9"/>
      <c r="I10" s="29"/>
      <c r="J10" s="2"/>
      <c r="K10" s="2"/>
    </row>
    <row r="11" spans="1:11" s="1" customFormat="1" ht="15">
      <c r="A11" s="33" t="s">
        <v>17</v>
      </c>
      <c r="B11" s="6" t="s">
        <v>19</v>
      </c>
      <c r="C11" s="10">
        <f>'[2]Berechnung'!$B$23</f>
        <v>1265770.4627455135</v>
      </c>
      <c r="D11" s="76">
        <f>'[1]SZ 2400'!$C$16</f>
        <v>810.5</v>
      </c>
      <c r="E11" s="10">
        <f>C11/D11/2</f>
        <v>780.8577808423896</v>
      </c>
      <c r="F11" s="53">
        <v>400</v>
      </c>
      <c r="G11" s="25">
        <f>F11/E11</f>
        <v>0.5122571738588299</v>
      </c>
      <c r="H11" s="57">
        <f>E11-F11</f>
        <v>380.8577808423896</v>
      </c>
      <c r="I11" s="58">
        <f>E11*80%</f>
        <v>624.6862246739117</v>
      </c>
      <c r="J11" s="59">
        <f>I11-F11</f>
        <v>224.68622467391174</v>
      </c>
      <c r="K11" s="68">
        <f>J11/F11</f>
        <v>0.5617155616847793</v>
      </c>
    </row>
    <row r="12" spans="1:11" s="1" customFormat="1" ht="15">
      <c r="A12" s="33"/>
      <c r="B12" s="2" t="s">
        <v>20</v>
      </c>
      <c r="C12" s="44"/>
      <c r="D12" s="13"/>
      <c r="E12" s="11"/>
      <c r="F12" s="9"/>
      <c r="G12" s="26"/>
      <c r="H12" s="60"/>
      <c r="I12" s="61"/>
      <c r="J12" s="58"/>
      <c r="K12" s="2"/>
    </row>
    <row r="13" spans="1:11" s="1" customFormat="1" ht="15">
      <c r="A13" s="33"/>
      <c r="B13" s="6" t="s">
        <v>19</v>
      </c>
      <c r="C13" s="43">
        <f>'[2]Berechnung'!$B$24</f>
        <v>359417.681410597</v>
      </c>
      <c r="D13" s="76">
        <f>'[1]SZ 2400'!$C$17</f>
        <v>537</v>
      </c>
      <c r="E13" s="10">
        <f>C13/D13/2</f>
        <v>334.65333464673836</v>
      </c>
      <c r="F13" s="53">
        <v>160</v>
      </c>
      <c r="G13" s="25">
        <f>F13/E13</f>
        <v>0.47810669560157454</v>
      </c>
      <c r="H13" s="57">
        <f>E13-F13</f>
        <v>174.65333464673836</v>
      </c>
      <c r="I13" s="59">
        <f>E13*80%</f>
        <v>267.7226677173907</v>
      </c>
      <c r="J13" s="59">
        <f>I13-F13</f>
        <v>107.72266771739072</v>
      </c>
      <c r="K13" s="68">
        <f>J13/F13</f>
        <v>0.673266673233692</v>
      </c>
    </row>
    <row r="14" spans="1:11" s="1" customFormat="1" ht="15">
      <c r="A14" s="33"/>
      <c r="B14" s="4" t="s">
        <v>50</v>
      </c>
      <c r="C14" s="49"/>
      <c r="D14" s="15"/>
      <c r="E14" s="12"/>
      <c r="F14" s="54"/>
      <c r="G14" s="27"/>
      <c r="H14" s="63"/>
      <c r="I14" s="64"/>
      <c r="J14" s="64"/>
      <c r="K14" s="70"/>
    </row>
    <row r="15" spans="1:11" s="1" customFormat="1" ht="15">
      <c r="A15" s="33"/>
      <c r="B15" s="4" t="s">
        <v>51</v>
      </c>
      <c r="C15" s="49"/>
      <c r="D15" s="15"/>
      <c r="E15" s="12"/>
      <c r="F15" s="54"/>
      <c r="G15" s="27"/>
      <c r="H15" s="63"/>
      <c r="I15" s="64"/>
      <c r="J15" s="64"/>
      <c r="K15" s="70"/>
    </row>
    <row r="16" spans="1:11" s="1" customFormat="1" ht="15">
      <c r="A16" s="33"/>
      <c r="B16" s="4" t="s">
        <v>52</v>
      </c>
      <c r="C16" s="49">
        <f>'[2]Berechnung'!$B$25</f>
        <v>93167.48836565197</v>
      </c>
      <c r="D16" s="77">
        <f>'[1]SZ 2400'!$C$18</f>
        <v>58</v>
      </c>
      <c r="E16" s="10">
        <f>C16/D16/2</f>
        <v>803.1680031521721</v>
      </c>
      <c r="F16" s="54">
        <v>420</v>
      </c>
      <c r="G16" s="25">
        <f>F16/E16</f>
        <v>0.5229291983142221</v>
      </c>
      <c r="H16" s="57">
        <f>E16-F16</f>
        <v>383.1680031521721</v>
      </c>
      <c r="I16" s="59">
        <f>E16*80%</f>
        <v>642.5344025217378</v>
      </c>
      <c r="J16" s="59">
        <f>I16-F16</f>
        <v>222.53440252173777</v>
      </c>
      <c r="K16" s="68">
        <f>J16/F16</f>
        <v>0.5298438155279471</v>
      </c>
    </row>
    <row r="17" spans="1:11" s="1" customFormat="1" ht="15">
      <c r="A17" s="33"/>
      <c r="B17" s="2" t="s">
        <v>21</v>
      </c>
      <c r="C17" s="45"/>
      <c r="D17" s="13"/>
      <c r="E17" s="11"/>
      <c r="F17" s="9"/>
      <c r="G17" s="26"/>
      <c r="H17" s="60"/>
      <c r="I17" s="58"/>
      <c r="J17" s="61"/>
      <c r="K17" s="2"/>
    </row>
    <row r="18" spans="1:11" s="1" customFormat="1" ht="15">
      <c r="A18" s="33"/>
      <c r="B18" s="6" t="s">
        <v>22</v>
      </c>
      <c r="C18" s="46">
        <f>'[2]Berechnung'!$B$27</f>
        <v>12582.965382717364</v>
      </c>
      <c r="D18" s="76">
        <f>'[1]SZ 2400'!$C$20</f>
        <v>23.5</v>
      </c>
      <c r="E18" s="10">
        <f>C18/D18/2</f>
        <v>267.7226677173907</v>
      </c>
      <c r="F18" s="53">
        <v>175</v>
      </c>
      <c r="G18" s="25">
        <f>F18/E18</f>
        <v>0.6536614978927776</v>
      </c>
      <c r="H18" s="57">
        <f>E18-F18</f>
        <v>92.72266771739072</v>
      </c>
      <c r="I18" s="59">
        <f>E18*80%</f>
        <v>214.17813417391258</v>
      </c>
      <c r="J18" s="59">
        <f>I18-F18</f>
        <v>39.17813417391258</v>
      </c>
      <c r="K18" s="68">
        <f>J18/F18</f>
        <v>0.2238750524223576</v>
      </c>
    </row>
    <row r="19" spans="1:11" s="1" customFormat="1" ht="15">
      <c r="A19" s="33"/>
      <c r="B19" s="8" t="s">
        <v>23</v>
      </c>
      <c r="C19" s="48">
        <f>'[2]Berechnung'!$B$28</f>
        <v>70054.09805271724</v>
      </c>
      <c r="D19" s="78">
        <f>'[1]SZ 2400'!$C$21</f>
        <v>78.5</v>
      </c>
      <c r="E19" s="10">
        <f>C19/D19/2</f>
        <v>446.2044461956512</v>
      </c>
      <c r="F19" s="55">
        <v>190</v>
      </c>
      <c r="G19" s="25">
        <f>F19/E19</f>
        <v>0.4258137757701523</v>
      </c>
      <c r="H19" s="57">
        <f>E19-F19</f>
        <v>256.2044461956512</v>
      </c>
      <c r="I19" s="58">
        <f>E19*80%</f>
        <v>356.96355695652096</v>
      </c>
      <c r="J19" s="59">
        <f>I19-F19</f>
        <v>166.96355695652096</v>
      </c>
      <c r="K19" s="69">
        <f>J19/F19</f>
        <v>0.8787555629290577</v>
      </c>
    </row>
    <row r="20" spans="1:11" s="1" customFormat="1" ht="15">
      <c r="A20" s="33"/>
      <c r="B20" s="2" t="s">
        <v>34</v>
      </c>
      <c r="C20" s="47"/>
      <c r="D20" s="13"/>
      <c r="E20" s="11"/>
      <c r="F20" s="9"/>
      <c r="G20" s="26"/>
      <c r="H20" s="60"/>
      <c r="I20" s="61"/>
      <c r="J20" s="58"/>
      <c r="K20" s="2"/>
    </row>
    <row r="21" spans="1:11" s="1" customFormat="1" ht="15">
      <c r="A21" s="33"/>
      <c r="B21" s="4" t="s">
        <v>24</v>
      </c>
      <c r="C21" s="47">
        <f>'[2]Berechnung'!$B$26</f>
        <v>610809.2663972268</v>
      </c>
      <c r="D21" s="77">
        <f>'[1]SZ 2400'!$C$19</f>
        <v>351</v>
      </c>
      <c r="E21" s="12">
        <f>C21/D21/2</f>
        <v>870.0986700815197</v>
      </c>
      <c r="F21" s="54">
        <v>430</v>
      </c>
      <c r="G21" s="27">
        <f>F21/E21</f>
        <v>0.4941968247804737</v>
      </c>
      <c r="H21" s="63">
        <f>E21-F21</f>
        <v>440.0986700815197</v>
      </c>
      <c r="I21" s="58">
        <f>E21*80%</f>
        <v>696.0789360652158</v>
      </c>
      <c r="J21" s="64">
        <f>I21-F21</f>
        <v>266.07893606521577</v>
      </c>
      <c r="K21" s="70">
        <f>J21/F21</f>
        <v>0.6187882234074785</v>
      </c>
    </row>
    <row r="22" spans="1:11" s="1" customFormat="1" ht="15">
      <c r="A22" s="34"/>
      <c r="B22" s="6" t="s">
        <v>32</v>
      </c>
      <c r="C22" s="46"/>
      <c r="D22" s="14"/>
      <c r="E22" s="10"/>
      <c r="F22" s="53"/>
      <c r="G22" s="25"/>
      <c r="H22" s="57"/>
      <c r="I22" s="59"/>
      <c r="J22" s="58"/>
      <c r="K22" s="6"/>
    </row>
    <row r="23" spans="1:11" s="1" customFormat="1" ht="15">
      <c r="A23" s="32" t="s">
        <v>25</v>
      </c>
      <c r="B23" s="2" t="s">
        <v>29</v>
      </c>
      <c r="C23" s="44"/>
      <c r="D23" s="13"/>
      <c r="E23" s="11"/>
      <c r="F23" s="9"/>
      <c r="G23" s="26"/>
      <c r="H23" s="60"/>
      <c r="I23" s="58"/>
      <c r="J23" s="61"/>
      <c r="K23" s="2"/>
    </row>
    <row r="24" spans="1:11" s="1" customFormat="1" ht="15">
      <c r="A24" s="34" t="s">
        <v>42</v>
      </c>
      <c r="B24" s="6" t="s">
        <v>26</v>
      </c>
      <c r="C24" s="43">
        <f>'[2]Berechnung'!$C$21</f>
        <v>57599.550388741176</v>
      </c>
      <c r="D24" s="76">
        <f>'[1]SZ 2410'!$C$17</f>
        <v>89.5</v>
      </c>
      <c r="E24" s="12">
        <f>C24/D24/2</f>
        <v>321.78519770246464</v>
      </c>
      <c r="F24" s="53">
        <v>260</v>
      </c>
      <c r="G24" s="25">
        <f>F24/E24</f>
        <v>0.8079924180987539</v>
      </c>
      <c r="H24" s="63">
        <f>E24-F24</f>
        <v>61.78519770246464</v>
      </c>
      <c r="I24" s="58">
        <f>E24*80%</f>
        <v>257.42815816197174</v>
      </c>
      <c r="J24" s="59">
        <f>I24-F24</f>
        <v>-2.571841838028263</v>
      </c>
      <c r="K24" s="68">
        <f>J24/F24</f>
        <v>-0.00989169937703178</v>
      </c>
    </row>
    <row r="25" spans="1:11" s="1" customFormat="1" ht="15">
      <c r="A25" s="32" t="s">
        <v>27</v>
      </c>
      <c r="B25" s="2" t="s">
        <v>54</v>
      </c>
      <c r="C25" s="44"/>
      <c r="D25" s="13"/>
      <c r="E25" s="11"/>
      <c r="F25" s="9"/>
      <c r="G25" s="26"/>
      <c r="H25" s="60"/>
      <c r="I25" s="61"/>
      <c r="J25" s="58"/>
      <c r="K25" s="2"/>
    </row>
    <row r="26" spans="1:11" s="1" customFormat="1" ht="15">
      <c r="A26" s="33" t="s">
        <v>28</v>
      </c>
      <c r="B26" s="4" t="s">
        <v>55</v>
      </c>
      <c r="C26" s="49">
        <f>'[2]Berechnung'!$E$23</f>
        <v>6470.504477118833</v>
      </c>
      <c r="D26" s="77">
        <f>'[1]SZ 2420'!$C$17</f>
        <v>24</v>
      </c>
      <c r="E26" s="12">
        <f>C26/D26/2</f>
        <v>134.80217660664235</v>
      </c>
      <c r="F26" s="54">
        <v>105</v>
      </c>
      <c r="G26" s="27">
        <f>F26/E26</f>
        <v>0.7789191735857042</v>
      </c>
      <c r="H26" s="63">
        <f>E26-F26</f>
        <v>29.802176606642348</v>
      </c>
      <c r="I26" s="58">
        <f>E26*80%</f>
        <v>107.84174128531389</v>
      </c>
      <c r="J26" s="64">
        <f>I26-F26</f>
        <v>2.841741285313887</v>
      </c>
      <c r="K26" s="70">
        <f>J26/F26</f>
        <v>0.027064202717275113</v>
      </c>
    </row>
    <row r="27" spans="1:11" s="1" customFormat="1" ht="15">
      <c r="A27" s="34" t="s">
        <v>42</v>
      </c>
      <c r="B27" s="8" t="s">
        <v>56</v>
      </c>
      <c r="C27" s="79">
        <f>'[2]Berechnung'!$E$24</f>
        <v>9301.350185858324</v>
      </c>
      <c r="D27" s="78">
        <f>'[1]SZ 2420'!$C$18</f>
        <v>23</v>
      </c>
      <c r="E27" s="80">
        <f>C27/D27/2</f>
        <v>202.20326490996356</v>
      </c>
      <c r="F27" s="81">
        <v>155</v>
      </c>
      <c r="G27" s="82">
        <f>F27/E27</f>
        <v>0.7665553771795817</v>
      </c>
      <c r="H27" s="83">
        <f>E27-F27</f>
        <v>47.203264909963565</v>
      </c>
      <c r="I27" s="62">
        <f>E27*80%</f>
        <v>161.76261192797085</v>
      </c>
      <c r="J27" s="62">
        <f>I27-F27</f>
        <v>6.762611927970852</v>
      </c>
      <c r="K27" s="69">
        <f>J27/F27</f>
        <v>0.04362975437400549</v>
      </c>
    </row>
    <row r="28" spans="1:11" s="1" customFormat="1" ht="15">
      <c r="A28" s="32" t="s">
        <v>30</v>
      </c>
      <c r="B28" s="4" t="s">
        <v>33</v>
      </c>
      <c r="C28" s="49"/>
      <c r="D28" s="15"/>
      <c r="E28" s="12"/>
      <c r="F28" s="54"/>
      <c r="G28" s="27"/>
      <c r="H28" s="63"/>
      <c r="I28" s="58"/>
      <c r="J28" s="64"/>
      <c r="K28" s="4"/>
    </row>
    <row r="29" spans="1:11" s="1" customFormat="1" ht="15">
      <c r="A29" s="33" t="s">
        <v>28</v>
      </c>
      <c r="B29" s="4" t="s">
        <v>31</v>
      </c>
      <c r="C29" s="49">
        <f>'[2]Berechnung'!$F$21</f>
        <v>17796.936049013068</v>
      </c>
      <c r="D29" s="77">
        <f>'[1]SZ 2430'!$C$11</f>
        <v>13.5</v>
      </c>
      <c r="E29" s="12">
        <f>C29/D29/2</f>
        <v>659.1457795930766</v>
      </c>
      <c r="F29" s="54">
        <v>260</v>
      </c>
      <c r="G29" s="27">
        <f>F29/E29</f>
        <v>0.3944499199562666</v>
      </c>
      <c r="H29" s="63">
        <f>E29-F29</f>
        <v>399.14577959307655</v>
      </c>
      <c r="I29" s="58">
        <f>E29*80%</f>
        <v>527.3166236744613</v>
      </c>
      <c r="J29" s="64">
        <f>I29-F29</f>
        <v>267.3166236744613</v>
      </c>
      <c r="K29" s="70">
        <f>J29/F29</f>
        <v>1.0281408602863897</v>
      </c>
    </row>
    <row r="30" spans="1:11" ht="15.75" thickBot="1">
      <c r="A30" s="33" t="s">
        <v>42</v>
      </c>
      <c r="B30" s="20"/>
      <c r="C30" s="50"/>
      <c r="D30" s="22"/>
      <c r="E30" s="21"/>
      <c r="F30" s="23"/>
      <c r="G30" s="28"/>
      <c r="H30" s="65"/>
      <c r="I30" s="66"/>
      <c r="J30" s="67"/>
      <c r="K30" s="20"/>
    </row>
    <row r="31" spans="1:11" s="39" customFormat="1" ht="15.75" thickBot="1">
      <c r="A31" s="35" t="s">
        <v>35</v>
      </c>
      <c r="B31" s="36"/>
      <c r="C31" s="51">
        <f>SUM(C10:C30)</f>
        <v>2502970.3034551553</v>
      </c>
      <c r="D31" s="85">
        <f>SUM(D10:D30)</f>
        <v>2008.5</v>
      </c>
      <c r="E31" s="38"/>
      <c r="F31" s="38"/>
      <c r="G31" s="37"/>
      <c r="H31" s="38"/>
      <c r="I31" s="38"/>
      <c r="J31" s="38"/>
      <c r="K31" s="38"/>
    </row>
    <row r="32" spans="1:11" ht="30" customHeight="1" thickBot="1">
      <c r="A32" s="87" t="s">
        <v>43</v>
      </c>
      <c r="B32" s="88"/>
      <c r="C32" s="52">
        <f>SUM(C11:C30)</f>
        <v>2502970.3034551553</v>
      </c>
      <c r="D32" s="40"/>
      <c r="E32" s="40"/>
      <c r="F32" s="56">
        <v>1265270</v>
      </c>
      <c r="G32" s="41">
        <f>F32/C32</f>
        <v>0.5055073958541951</v>
      </c>
      <c r="H32" s="40"/>
      <c r="I32" s="40"/>
      <c r="J32" s="40"/>
      <c r="K32" s="40"/>
    </row>
    <row r="33" spans="1:6" s="73" customFormat="1" ht="14.25">
      <c r="A33" s="72"/>
      <c r="F33" s="74"/>
    </row>
    <row r="34" spans="3:7" s="73" customFormat="1" ht="14.25">
      <c r="C34" s="84"/>
      <c r="F34" s="74"/>
      <c r="G34" s="75"/>
    </row>
    <row r="35" ht="14.25">
      <c r="I35" s="1"/>
    </row>
    <row r="36" spans="9:11" ht="14.25">
      <c r="I36" s="1"/>
      <c r="K36" s="71"/>
    </row>
  </sheetData>
  <mergeCells count="2">
    <mergeCell ref="A1:J1"/>
    <mergeCell ref="A32:B32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8" r:id="rId1"/>
  <headerFooter alignWithMargins="0">
    <oddHeader>&amp;R&amp;8Analge 3 zur GRDrs 122/2010</oddHeader>
    <oddFooter>&amp;L&amp;8&amp;Z&amp;F&amp;C&amp;8&amp;A&amp;R&amp;8 40-1.201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Grözinger</dc:creator>
  <cp:keywords/>
  <dc:description/>
  <cp:lastModifiedBy>u400121</cp:lastModifiedBy>
  <cp:lastPrinted>2010-04-23T10:55:37Z</cp:lastPrinted>
  <dcterms:created xsi:type="dcterms:W3CDTF">1998-06-10T09:33:03Z</dcterms:created>
  <dcterms:modified xsi:type="dcterms:W3CDTF">2010-04-23T10:55:38Z</dcterms:modified>
  <cp:category/>
  <cp:version/>
  <cp:contentType/>
  <cp:contentStatus/>
</cp:coreProperties>
</file>