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090" activeTab="0"/>
  </bookViews>
  <sheets>
    <sheet name="Berechnung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<sst xmlns="http://schemas.openxmlformats.org/spreadsheetml/2006/main" count="36" uniqueCount="33">
  <si>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 xml:space="preserve">Nettoausgaben der Fach- und Meisterschulen </t>
  </si>
  <si>
    <t>Anmerkung: Die Ausgaben wurden ohne Mietaufwendungen und ohne kalkulatorische Kosten berechnet.</t>
  </si>
  <si>
    <t>Gewerbliche</t>
  </si>
  <si>
    <t>Kaufmännische</t>
  </si>
  <si>
    <t>Hauswirtschaftliche</t>
  </si>
  <si>
    <t>Landwirtschaftliche</t>
  </si>
  <si>
    <t>Schulen</t>
  </si>
  <si>
    <t>Schule</t>
  </si>
  <si>
    <t>Einnahmen des UA (VwH)</t>
  </si>
  <si>
    <t>./. nicht zurechenbare Einnahmen</t>
  </si>
  <si>
    <t>bereinigte Einnahmen</t>
  </si>
  <si>
    <t>Ausgaben des Verwaltungshaushalt</t>
  </si>
  <si>
    <t>./. nicht zurechenbare Ausgaben</t>
  </si>
  <si>
    <t>Anteil an Ausgaben des UA 2000</t>
  </si>
  <si>
    <t>bereinigte Ausgaben</t>
  </si>
  <si>
    <t>Zuschußbetrag</t>
  </si>
  <si>
    <t>Anteil Fachschüler-Wo-Std.</t>
  </si>
  <si>
    <t>an Gesamtschüler-Wo-Std.</t>
  </si>
  <si>
    <t>Anteil Fachschüler am Zuschußbetrag</t>
  </si>
  <si>
    <t>Ausgaben, die ausschließlich durch</t>
  </si>
  <si>
    <t>Fachschulen entstehen</t>
  </si>
  <si>
    <t>GESAMTAUSGABEN FÜR FACHSCHULEN</t>
  </si>
  <si>
    <t>davon:</t>
  </si>
  <si>
    <r>
      <t xml:space="preserve">Vermögenshaushalt, VKZ 999, </t>
    </r>
    <r>
      <rPr>
        <sz val="9"/>
        <rFont val="Arial"/>
        <family val="2"/>
      </rPr>
      <t>nicht zurechenbare Ausg. sind bereits abgezogen</t>
    </r>
  </si>
  <si>
    <t>Rechnungsergebnis 2009</t>
  </si>
  <si>
    <t>TTS: 52,48 %</t>
  </si>
  <si>
    <t>TAS: 14,90 %</t>
  </si>
  <si>
    <t>Akademie: 3,86 %</t>
  </si>
  <si>
    <t>MS Vollzeit: 25,33 %</t>
  </si>
  <si>
    <t>MS Ver- und Entsorger (Teilzeit):  0,52 %</t>
  </si>
  <si>
    <t>MS Former (Teilzeit):  2,90 %</t>
  </si>
  <si>
    <t>FS Org.u.Führ.: 41,03%</t>
  </si>
  <si>
    <t>FS Management: 58,97%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</si>
</sst>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\ &quot;DM&quot;"/>
    <numFmt numFmtId="174" formatCode="#,##0.00\ &quot;DM&quot;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#,##0\ \€"/>
    <numFmt numFmtId="178" formatCode="_-* #,##0.0\ _D_M_-;\-* #,##0.0\ _D_M_-;_-* &quot;-&quot;??\ _D_M_-;_-@_-"/>
    <numFmt numFmtId="179" formatCode="_-* #,##0\ _D_M_-;\-* #,##0\ _D_M_-;_-* &quot;-&quot;??\ _D_M_-;_-@_-"/>
    <numFmt numFmtId="180" formatCode="#,##0.0\ &quot;€&quot;;[Red]\-#,##0.0\ &quot;€&quot;"/>
    <numFmt numFmtId="181" formatCode="_-* #,##0.00\ [$€]_-;\-* #,##0.00\ [$€]_-;_-* &quot;-&quot;??\ [$€]_-;_-@_-"/>
  </numFmts>
  <fonts count="13">
    <font>
      <sz val="10"/>
      <name val="Arial"/>
      <family val="0"/>
    </font>
    <font>
      <sz val="8"/>
      <name val="Arial"/>
      <family val="0"/>
    </font>
    <font>
      <b/>
      <sz val="16"/>
      <color indexed="12"/>
      <name val="Arial"/>
      <family val="2"/>
    </font>
    <font>
      <u val="single"/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7" fontId="4" fillId="0" borderId="5" xfId="19" applyNumberFormat="1" applyFont="1" applyBorder="1" applyAlignment="1">
      <alignment horizontal="right"/>
    </xf>
    <xf numFmtId="177" fontId="4" fillId="0" borderId="1" xfId="19" applyNumberFormat="1" applyFont="1" applyBorder="1" applyAlignment="1">
      <alignment horizontal="right"/>
    </xf>
    <xf numFmtId="177" fontId="4" fillId="0" borderId="6" xfId="19" applyNumberFormat="1" applyFont="1" applyBorder="1" applyAlignment="1">
      <alignment horizontal="right"/>
    </xf>
    <xf numFmtId="177" fontId="4" fillId="0" borderId="7" xfId="19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177" fontId="4" fillId="0" borderId="8" xfId="19" applyNumberFormat="1" applyFont="1" applyBorder="1" applyAlignment="1">
      <alignment horizontal="right"/>
    </xf>
    <xf numFmtId="177" fontId="4" fillId="0" borderId="9" xfId="19" applyNumberFormat="1" applyFont="1" applyBorder="1" applyAlignment="1">
      <alignment horizontal="right"/>
    </xf>
    <xf numFmtId="177" fontId="4" fillId="0" borderId="10" xfId="19" applyNumberFormat="1" applyFont="1" applyBorder="1" applyAlignment="1">
      <alignment horizontal="right"/>
    </xf>
    <xf numFmtId="177" fontId="4" fillId="0" borderId="11" xfId="19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177" fontId="11" fillId="0" borderId="12" xfId="19" applyNumberFormat="1" applyFont="1" applyBorder="1" applyAlignment="1">
      <alignment horizontal="right"/>
    </xf>
    <xf numFmtId="177" fontId="11" fillId="0" borderId="3" xfId="19" applyNumberFormat="1" applyFont="1" applyBorder="1" applyAlignment="1">
      <alignment horizontal="right"/>
    </xf>
    <xf numFmtId="177" fontId="11" fillId="0" borderId="13" xfId="19" applyNumberFormat="1" applyFont="1" applyBorder="1" applyAlignment="1">
      <alignment horizontal="right"/>
    </xf>
    <xf numFmtId="177" fontId="11" fillId="0" borderId="14" xfId="19" applyNumberFormat="1" applyFont="1" applyBorder="1" applyAlignment="1">
      <alignment horizontal="right"/>
    </xf>
    <xf numFmtId="177" fontId="4" fillId="0" borderId="15" xfId="19" applyNumberFormat="1" applyFont="1" applyBorder="1" applyAlignment="1">
      <alignment horizontal="right"/>
    </xf>
    <xf numFmtId="177" fontId="4" fillId="0" borderId="16" xfId="19" applyNumberFormat="1" applyFont="1" applyBorder="1" applyAlignment="1">
      <alignment horizontal="right"/>
    </xf>
    <xf numFmtId="177" fontId="4" fillId="0" borderId="17" xfId="19" applyNumberFormat="1" applyFont="1" applyBorder="1" applyAlignment="1">
      <alignment horizontal="right"/>
    </xf>
    <xf numFmtId="177" fontId="4" fillId="0" borderId="18" xfId="19" applyNumberFormat="1" applyFont="1" applyBorder="1" applyAlignment="1">
      <alignment horizontal="right"/>
    </xf>
    <xf numFmtId="177" fontId="4" fillId="0" borderId="12" xfId="19" applyNumberFormat="1" applyFont="1" applyBorder="1" applyAlignment="1">
      <alignment horizontal="right"/>
    </xf>
    <xf numFmtId="177" fontId="4" fillId="0" borderId="0" xfId="19" applyNumberFormat="1" applyFont="1" applyBorder="1" applyAlignment="1">
      <alignment horizontal="right"/>
    </xf>
    <xf numFmtId="177" fontId="4" fillId="0" borderId="19" xfId="19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177" fontId="4" fillId="0" borderId="20" xfId="19" applyNumberFormat="1" applyFont="1" applyBorder="1" applyAlignment="1">
      <alignment horizontal="right"/>
    </xf>
    <xf numFmtId="177" fontId="4" fillId="0" borderId="21" xfId="19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177" fontId="4" fillId="0" borderId="22" xfId="19" applyNumberFormat="1" applyFont="1" applyBorder="1" applyAlignment="1">
      <alignment horizontal="right"/>
    </xf>
    <xf numFmtId="177" fontId="4" fillId="0" borderId="23" xfId="19" applyNumberFormat="1" applyFont="1" applyBorder="1" applyAlignment="1">
      <alignment horizontal="right"/>
    </xf>
    <xf numFmtId="177" fontId="11" fillId="0" borderId="20" xfId="19" applyNumberFormat="1" applyFont="1" applyBorder="1" applyAlignment="1">
      <alignment horizontal="right"/>
    </xf>
    <xf numFmtId="177" fontId="11" fillId="0" borderId="4" xfId="19" applyNumberFormat="1" applyFont="1" applyBorder="1" applyAlignment="1">
      <alignment horizontal="right"/>
    </xf>
    <xf numFmtId="10" fontId="4" fillId="0" borderId="1" xfId="18" applyNumberFormat="1" applyFont="1" applyBorder="1" applyAlignment="1">
      <alignment horizontal="center"/>
    </xf>
    <xf numFmtId="10" fontId="4" fillId="0" borderId="0" xfId="18" applyNumberFormat="1" applyFont="1" applyBorder="1" applyAlignment="1">
      <alignment horizontal="center"/>
    </xf>
    <xf numFmtId="10" fontId="4" fillId="0" borderId="24" xfId="18" applyNumberFormat="1" applyFont="1" applyBorder="1" applyAlignment="1">
      <alignment horizontal="center"/>
    </xf>
    <xf numFmtId="10" fontId="4" fillId="0" borderId="3" xfId="18" applyNumberFormat="1" applyFont="1" applyBorder="1" applyAlignment="1">
      <alignment horizontal="right"/>
    </xf>
    <xf numFmtId="10" fontId="4" fillId="0" borderId="4" xfId="18" applyNumberFormat="1" applyFont="1" applyBorder="1" applyAlignment="1">
      <alignment horizontal="right"/>
    </xf>
    <xf numFmtId="10" fontId="4" fillId="0" borderId="14" xfId="18" applyNumberFormat="1" applyFont="1" applyBorder="1" applyAlignment="1">
      <alignment horizontal="right"/>
    </xf>
    <xf numFmtId="177" fontId="4" fillId="0" borderId="24" xfId="19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177" fontId="5" fillId="0" borderId="8" xfId="19" applyNumberFormat="1" applyFont="1" applyBorder="1" applyAlignment="1">
      <alignment horizontal="right"/>
    </xf>
    <xf numFmtId="177" fontId="5" fillId="0" borderId="0" xfId="19" applyNumberFormat="1" applyFont="1" applyBorder="1" applyAlignment="1">
      <alignment horizontal="right"/>
    </xf>
    <xf numFmtId="177" fontId="5" fillId="0" borderId="7" xfId="19" applyNumberFormat="1" applyFont="1" applyBorder="1" applyAlignment="1">
      <alignment horizontal="right"/>
    </xf>
    <xf numFmtId="177" fontId="5" fillId="0" borderId="25" xfId="19" applyNumberFormat="1" applyFont="1" applyBorder="1" applyAlignment="1">
      <alignment horizontal="right"/>
    </xf>
    <xf numFmtId="0" fontId="10" fillId="0" borderId="26" xfId="0" applyFont="1" applyBorder="1" applyAlignment="1">
      <alignment/>
    </xf>
    <xf numFmtId="177" fontId="10" fillId="0" borderId="26" xfId="18" applyNumberFormat="1" applyFont="1" applyBorder="1" applyAlignment="1">
      <alignment horizontal="right"/>
    </xf>
    <xf numFmtId="177" fontId="10" fillId="0" borderId="27" xfId="18" applyNumberFormat="1" applyFont="1" applyBorder="1" applyAlignment="1">
      <alignment horizontal="right"/>
    </xf>
    <xf numFmtId="177" fontId="10" fillId="0" borderId="25" xfId="18" applyNumberFormat="1" applyFont="1" applyBorder="1" applyAlignment="1">
      <alignment horizontal="right"/>
    </xf>
    <xf numFmtId="177" fontId="10" fillId="0" borderId="28" xfId="18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9" fontId="12" fillId="0" borderId="8" xfId="18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177" fontId="4" fillId="0" borderId="8" xfId="18" applyNumberFormat="1" applyFont="1" applyBorder="1" applyAlignment="1">
      <alignment/>
    </xf>
    <xf numFmtId="6" fontId="4" fillId="0" borderId="7" xfId="0" applyNumberFormat="1" applyFont="1" applyBorder="1" applyAlignment="1">
      <alignment/>
    </xf>
    <xf numFmtId="177" fontId="4" fillId="0" borderId="29" xfId="18" applyNumberFormat="1" applyFont="1" applyBorder="1" applyAlignment="1">
      <alignment/>
    </xf>
    <xf numFmtId="0" fontId="4" fillId="0" borderId="29" xfId="0" applyFont="1" applyBorder="1" applyAlignment="1">
      <alignment/>
    </xf>
    <xf numFmtId="177" fontId="4" fillId="0" borderId="3" xfId="18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10" fontId="0" fillId="0" borderId="0" xfId="0" applyNumberFormat="1" applyAlignment="1">
      <alignment horizontal="right"/>
    </xf>
    <xf numFmtId="177" fontId="4" fillId="0" borderId="0" xfId="19" applyNumberFormat="1" applyFont="1" applyBorder="1" applyAlignment="1">
      <alignment/>
    </xf>
    <xf numFmtId="177" fontId="0" fillId="0" borderId="0" xfId="0" applyNumberFormat="1" applyAlignment="1">
      <alignment/>
    </xf>
    <xf numFmtId="179" fontId="0" fillId="0" borderId="0" xfId="15" applyNumberFormat="1" applyAlignment="1">
      <alignment/>
    </xf>
    <xf numFmtId="177" fontId="0" fillId="0" borderId="0" xfId="15" applyNumberFormat="1" applyAlignment="1">
      <alignment/>
    </xf>
    <xf numFmtId="170" fontId="0" fillId="0" borderId="0" xfId="19" applyAlignment="1">
      <alignment/>
    </xf>
    <xf numFmtId="181" fontId="0" fillId="0" borderId="0" xfId="17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ttelabflu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Z%20und%20Wochenst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erteilung%20UA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usg.%20u.%20Einn.%20VwH%20u.%20VmH%20R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1">
          <cell r="C41">
            <v>316434.10345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chenstd."/>
      <sheetName val="SZ 2400"/>
      <sheetName val="SZ 2410"/>
      <sheetName val="SZ 2420"/>
      <sheetName val="SZ 2430"/>
    </sheetNames>
    <sheetDataSet>
      <sheetData sheetId="1">
        <row r="16">
          <cell r="F16">
            <v>0.5248235479126389</v>
          </cell>
        </row>
        <row r="17">
          <cell r="F17">
            <v>0.1490245414095816</v>
          </cell>
        </row>
        <row r="18">
          <cell r="F18">
            <v>0.0386298252592435</v>
          </cell>
        </row>
        <row r="19">
          <cell r="F19">
            <v>0.25325846646254035</v>
          </cell>
        </row>
        <row r="20">
          <cell r="F20">
            <v>0.005217246514897829</v>
          </cell>
        </row>
        <row r="21">
          <cell r="F21">
            <v>0.029046372441097843</v>
          </cell>
        </row>
        <row r="22">
          <cell r="G22">
            <v>0.1358147844298513</v>
          </cell>
        </row>
      </sheetData>
      <sheetData sheetId="2">
        <row r="17">
          <cell r="F17">
            <v>0.012370757832164063</v>
          </cell>
        </row>
      </sheetData>
      <sheetData sheetId="3">
        <row r="17">
          <cell r="F17">
            <v>0.41025641025641024</v>
          </cell>
        </row>
        <row r="18">
          <cell r="F18">
            <v>0.5897435897435898</v>
          </cell>
        </row>
        <row r="19">
          <cell r="G19">
            <v>0.015001923323503013</v>
          </cell>
        </row>
      </sheetData>
      <sheetData sheetId="4">
        <row r="11">
          <cell r="F11">
            <v>0.05126971668734334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il UA 2000"/>
      <sheetName val="A 2100-2950"/>
    </sheetNames>
    <sheetDataSet>
      <sheetData sheetId="0">
        <row r="13">
          <cell r="F13">
            <v>1173924.987893973</v>
          </cell>
        </row>
        <row r="14">
          <cell r="F14">
            <v>356929.8399102347</v>
          </cell>
        </row>
        <row r="15">
          <cell r="F15">
            <v>87398.46535520347</v>
          </cell>
        </row>
        <row r="16">
          <cell r="F16">
            <v>39694.86075450326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WH-A 2400 "/>
      <sheetName val="VWH-A 2410"/>
      <sheetName val="VWH-A 2420"/>
      <sheetName val="VWH-A 2430 "/>
      <sheetName val="VMH-A 2400"/>
      <sheetName val="VMH-A 2410"/>
      <sheetName val="VMH-A 2420 "/>
      <sheetName val="VMH-A 2430 "/>
      <sheetName val="VWH-E 2400 "/>
      <sheetName val="VWH-E 2410"/>
      <sheetName val="VWH-E 2420 "/>
      <sheetName val="VWH-E 2430"/>
    </sheetNames>
    <sheetDataSet>
      <sheetData sheetId="0">
        <row r="71">
          <cell r="C71">
            <v>16272523.510000005</v>
          </cell>
        </row>
        <row r="88">
          <cell r="C88">
            <v>2806615.2800000003</v>
          </cell>
        </row>
      </sheetData>
      <sheetData sheetId="1">
        <row r="72">
          <cell r="C72">
            <v>4947632.3100000005</v>
          </cell>
        </row>
        <row r="88">
          <cell r="C88">
            <v>1191480.94</v>
          </cell>
        </row>
      </sheetData>
      <sheetData sheetId="2">
        <row r="62">
          <cell r="C62">
            <v>1211485.9100000004</v>
          </cell>
        </row>
        <row r="74">
          <cell r="C74">
            <v>202693.95</v>
          </cell>
        </row>
      </sheetData>
      <sheetData sheetId="3">
        <row r="54">
          <cell r="C54">
            <v>550235.7999999999</v>
          </cell>
        </row>
        <row r="66">
          <cell r="C66">
            <v>276263.76</v>
          </cell>
        </row>
      </sheetData>
      <sheetData sheetId="4">
        <row r="38">
          <cell r="H38">
            <v>1137472.258</v>
          </cell>
        </row>
      </sheetData>
      <sheetData sheetId="5">
        <row r="34">
          <cell r="H34">
            <v>632804.0320000001</v>
          </cell>
        </row>
      </sheetData>
      <sheetData sheetId="6">
        <row r="34">
          <cell r="H34">
            <v>90311.37000000001</v>
          </cell>
        </row>
      </sheetData>
      <sheetData sheetId="7">
        <row r="24">
          <cell r="H24">
            <v>33500.844</v>
          </cell>
        </row>
      </sheetData>
      <sheetData sheetId="8">
        <row r="20">
          <cell r="C20">
            <v>1877170.9600000002</v>
          </cell>
        </row>
        <row r="32">
          <cell r="C32">
            <v>1527993.34</v>
          </cell>
        </row>
      </sheetData>
      <sheetData sheetId="9">
        <row r="18">
          <cell r="C18">
            <v>142070.3</v>
          </cell>
        </row>
        <row r="28">
          <cell r="C28">
            <v>52290.3</v>
          </cell>
        </row>
      </sheetData>
      <sheetData sheetId="10">
        <row r="15">
          <cell r="C15">
            <v>147179.62</v>
          </cell>
        </row>
        <row r="21">
          <cell r="C21">
            <v>12000</v>
          </cell>
        </row>
      </sheetData>
      <sheetData sheetId="11">
        <row r="12">
          <cell r="C12">
            <v>30752.99</v>
          </cell>
        </row>
        <row r="20">
          <cell r="C20">
            <v>30708.99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3.7109375" style="0" customWidth="1"/>
    <col min="2" max="2" width="22.140625" style="0" customWidth="1"/>
    <col min="3" max="3" width="17.140625" style="0" bestFit="1" customWidth="1"/>
    <col min="4" max="4" width="26.28125" style="0" bestFit="1" customWidth="1"/>
    <col min="5" max="5" width="12.8515625" style="0" bestFit="1" customWidth="1"/>
    <col min="6" max="6" width="21.57421875" style="0" bestFit="1" customWidth="1"/>
    <col min="7" max="7" width="11.8515625" style="0" bestFit="1" customWidth="1"/>
  </cols>
  <sheetData>
    <row r="1" spans="1:6" s="1" customFormat="1" ht="20.25">
      <c r="A1" s="79" t="s">
        <v>0</v>
      </c>
      <c r="B1" s="79"/>
      <c r="C1" s="79"/>
      <c r="D1" s="79"/>
      <c r="E1" s="79"/>
      <c r="F1" s="79"/>
    </row>
    <row r="2" spans="1:6" s="2" customFormat="1" ht="15">
      <c r="A2" s="80" t="s">
        <v>24</v>
      </c>
      <c r="B2" s="80"/>
      <c r="C2" s="80"/>
      <c r="D2" s="80"/>
      <c r="E2" s="80"/>
      <c r="F2" s="80"/>
    </row>
    <row r="3" spans="1:6" s="5" customFormat="1" ht="15.75">
      <c r="A3" s="3" t="s">
        <v>1</v>
      </c>
      <c r="B3" s="4"/>
      <c r="C3" s="4"/>
      <c r="D3" s="4"/>
      <c r="E3" s="4"/>
      <c r="F3" s="4"/>
    </row>
    <row r="4" spans="1:6" s="2" customFormat="1" ht="15.75">
      <c r="A4" s="6"/>
      <c r="B4" s="7" t="s">
        <v>2</v>
      </c>
      <c r="C4" s="8" t="s">
        <v>3</v>
      </c>
      <c r="D4" s="81" t="s">
        <v>4</v>
      </c>
      <c r="E4" s="82"/>
      <c r="F4" s="7" t="s">
        <v>5</v>
      </c>
    </row>
    <row r="5" spans="1:6" s="2" customFormat="1" ht="15.75">
      <c r="A5" s="9"/>
      <c r="B5" s="10" t="s">
        <v>6</v>
      </c>
      <c r="C5" s="11" t="s">
        <v>6</v>
      </c>
      <c r="D5" s="83" t="s">
        <v>6</v>
      </c>
      <c r="E5" s="84"/>
      <c r="F5" s="10" t="s">
        <v>7</v>
      </c>
    </row>
    <row r="6" spans="1:6" s="2" customFormat="1" ht="15.75" customHeight="1">
      <c r="A6" s="6" t="s">
        <v>8</v>
      </c>
      <c r="B6" s="12">
        <f>'[4]VWH-E 2400 '!$C$20</f>
        <v>1877170.9600000002</v>
      </c>
      <c r="C6" s="13">
        <f>'[4]VWH-E 2410'!$C$18</f>
        <v>142070.3</v>
      </c>
      <c r="D6" s="14"/>
      <c r="E6" s="15">
        <f>'[4]VWH-E 2420 '!$C$15</f>
        <v>147179.62</v>
      </c>
      <c r="F6" s="13">
        <f>'[4]VWH-E 2430'!$C$12</f>
        <v>30752.99</v>
      </c>
    </row>
    <row r="7" spans="1:6" s="2" customFormat="1" ht="15">
      <c r="A7" s="16" t="s">
        <v>9</v>
      </c>
      <c r="B7" s="17">
        <f>'[4]VWH-E 2400 '!$C$32</f>
        <v>1527993.34</v>
      </c>
      <c r="C7" s="18">
        <f>'[4]VWH-E 2410'!$C$28</f>
        <v>52290.3</v>
      </c>
      <c r="D7" s="19"/>
      <c r="E7" s="20">
        <f>'[4]VWH-E 2420 '!$C$21</f>
        <v>12000</v>
      </c>
      <c r="F7" s="18">
        <f>'[4]VWH-E 2430'!$C$20</f>
        <v>30708.99</v>
      </c>
    </row>
    <row r="8" spans="1:6" s="2" customFormat="1" ht="20.25" customHeight="1">
      <c r="A8" s="21" t="s">
        <v>10</v>
      </c>
      <c r="B8" s="22">
        <f>B6-B7</f>
        <v>349177.6200000001</v>
      </c>
      <c r="C8" s="23">
        <f>C6-C7</f>
        <v>89779.99999999999</v>
      </c>
      <c r="D8" s="24"/>
      <c r="E8" s="25">
        <f>E6-E7</f>
        <v>135179.62</v>
      </c>
      <c r="F8" s="23">
        <f>F6-F7</f>
        <v>44</v>
      </c>
    </row>
    <row r="9" spans="1:6" s="2" customFormat="1" ht="15">
      <c r="A9" s="16" t="s">
        <v>11</v>
      </c>
      <c r="B9" s="26">
        <f>'[4]VWH-A 2400 '!$C$71</f>
        <v>16272523.510000005</v>
      </c>
      <c r="C9" s="12">
        <f>'[4]VWH-A 2410'!$C$72</f>
        <v>4947632.3100000005</v>
      </c>
      <c r="D9" s="27"/>
      <c r="E9" s="28">
        <f>'[4]VWH-A 2420'!$C$62</f>
        <v>1211485.9100000004</v>
      </c>
      <c r="F9" s="26">
        <f>'[4]VWH-A 2430 '!$C$54</f>
        <v>550235.7999999999</v>
      </c>
    </row>
    <row r="10" spans="1:6" s="2" customFormat="1" ht="15">
      <c r="A10" s="16" t="s">
        <v>12</v>
      </c>
      <c r="B10" s="29">
        <f>'[4]VWH-A 2400 '!$C$88</f>
        <v>2806615.2800000003</v>
      </c>
      <c r="C10" s="30">
        <f>'[4]VWH-A 2410'!$C$88</f>
        <v>1191480.94</v>
      </c>
      <c r="D10" s="31"/>
      <c r="E10" s="32">
        <f>'[4]VWH-A 2420'!$C$74</f>
        <v>202693.95</v>
      </c>
      <c r="F10" s="29">
        <f>'[4]VWH-A 2430 '!$C$66</f>
        <v>276263.76</v>
      </c>
    </row>
    <row r="11" spans="1:6" s="2" customFormat="1" ht="26.25">
      <c r="A11" s="33" t="s">
        <v>23</v>
      </c>
      <c r="B11" s="12">
        <f>'[4]VMH-A 2400'!$H$38</f>
        <v>1137472.258</v>
      </c>
      <c r="C11" s="12">
        <f>'[4]VMH-A 2410'!$H$34</f>
        <v>632804.0320000001</v>
      </c>
      <c r="D11" s="34"/>
      <c r="E11" s="35">
        <f>'[4]VMH-A 2420 '!$H$34</f>
        <v>90311.37000000001</v>
      </c>
      <c r="F11" s="12">
        <f>'[4]VMH-A 2430 '!$H$24</f>
        <v>33500.844</v>
      </c>
    </row>
    <row r="12" spans="1:6" s="2" customFormat="1" ht="15">
      <c r="A12" s="36" t="s">
        <v>13</v>
      </c>
      <c r="B12" s="37">
        <f>'[3]Anteil UA 2000'!$F$13</f>
        <v>1173924.987893973</v>
      </c>
      <c r="C12" s="37">
        <f>'[3]Anteil UA 2000'!$F$14</f>
        <v>356929.8399102347</v>
      </c>
      <c r="D12" s="34"/>
      <c r="E12" s="38">
        <f>'[3]Anteil UA 2000'!$F$15</f>
        <v>87398.46535520347</v>
      </c>
      <c r="F12" s="37">
        <f>'[3]Anteil UA 2000'!$F$16</f>
        <v>39694.86075450326</v>
      </c>
    </row>
    <row r="13" spans="1:6" s="2" customFormat="1" ht="20.25" customHeight="1">
      <c r="A13" s="21" t="s">
        <v>14</v>
      </c>
      <c r="B13" s="23">
        <f>B9+B11+B12-B10</f>
        <v>15777305.475893978</v>
      </c>
      <c r="C13" s="23">
        <f>C9+C11+C12-C10</f>
        <v>4745885.241910234</v>
      </c>
      <c r="D13" s="39"/>
      <c r="E13" s="25">
        <f>E9+E11+E12-E10</f>
        <v>1186501.795355204</v>
      </c>
      <c r="F13" s="23">
        <f>F9+F11+F12-F10</f>
        <v>347167.74475450325</v>
      </c>
    </row>
    <row r="14" spans="1:6" s="2" customFormat="1" ht="30" customHeight="1">
      <c r="A14" s="21" t="s">
        <v>15</v>
      </c>
      <c r="B14" s="23">
        <f>B13-B8</f>
        <v>15428127.855893977</v>
      </c>
      <c r="C14" s="23">
        <f>C13-C8</f>
        <v>4656105.241910234</v>
      </c>
      <c r="D14" s="40"/>
      <c r="E14" s="25">
        <f>E13-E8</f>
        <v>1051322.175355204</v>
      </c>
      <c r="F14" s="23">
        <f>F13-F8</f>
        <v>347123.74475450325</v>
      </c>
    </row>
    <row r="15" spans="1:6" s="2" customFormat="1" ht="15.75" customHeight="1">
      <c r="A15" s="6" t="s">
        <v>16</v>
      </c>
      <c r="B15" s="41"/>
      <c r="C15" s="41"/>
      <c r="D15" s="42"/>
      <c r="E15" s="43"/>
      <c r="F15" s="41"/>
    </row>
    <row r="16" spans="1:6" s="2" customFormat="1" ht="15" customHeight="1">
      <c r="A16" s="9" t="s">
        <v>17</v>
      </c>
      <c r="B16" s="44">
        <f>'[2]SZ 2400'!$G$22</f>
        <v>0.1358147844298513</v>
      </c>
      <c r="C16" s="44">
        <f>'[2]SZ 2410'!$F$17</f>
        <v>0.012370757832164063</v>
      </c>
      <c r="D16" s="45"/>
      <c r="E16" s="46">
        <f>'[2]SZ 2420'!$G$19</f>
        <v>0.015001923323503013</v>
      </c>
      <c r="F16" s="44">
        <f>'[2]SZ 2430'!$F$11</f>
        <v>0.05126971668734334</v>
      </c>
    </row>
    <row r="17" spans="1:6" s="2" customFormat="1" ht="18" customHeight="1">
      <c r="A17" s="6" t="s">
        <v>18</v>
      </c>
      <c r="B17" s="13">
        <f>PRODUCT(B14,B16)</f>
        <v>2095367.8589044241</v>
      </c>
      <c r="C17" s="13">
        <f>PRODUCT(C14,C16)</f>
        <v>57599.550388741176</v>
      </c>
      <c r="D17" s="31"/>
      <c r="E17" s="47">
        <f>PRODUCT(E14,E16)</f>
        <v>15771.854662977157</v>
      </c>
      <c r="F17" s="13">
        <f>PRODUCT(F14,F16)</f>
        <v>17796.936049013068</v>
      </c>
    </row>
    <row r="18" spans="1:6" s="2" customFormat="1" ht="15" customHeight="1">
      <c r="A18" s="48" t="s">
        <v>19</v>
      </c>
      <c r="B18" s="17"/>
      <c r="C18" s="49"/>
      <c r="D18" s="50"/>
      <c r="E18" s="51"/>
      <c r="F18" s="49"/>
    </row>
    <row r="19" spans="1:6" s="2" customFormat="1" ht="15" customHeight="1">
      <c r="A19" s="48" t="s">
        <v>20</v>
      </c>
      <c r="B19" s="17">
        <f>'[1]Tabelle1'!$C$41</f>
        <v>316434.10345</v>
      </c>
      <c r="C19" s="49"/>
      <c r="D19" s="50"/>
      <c r="E19" s="51"/>
      <c r="F19" s="49"/>
    </row>
    <row r="20" spans="1:6" s="2" customFormat="1" ht="15" customHeight="1" thickBot="1">
      <c r="A20" s="48"/>
      <c r="B20" s="17"/>
      <c r="C20" s="49"/>
      <c r="D20" s="52"/>
      <c r="E20" s="51"/>
      <c r="F20" s="49"/>
    </row>
    <row r="21" spans="1:7" s="59" customFormat="1" ht="15.75" thickBot="1">
      <c r="A21" s="53" t="s">
        <v>21</v>
      </c>
      <c r="B21" s="54">
        <f>SUM(B17,B19)</f>
        <v>2411801.962354424</v>
      </c>
      <c r="C21" s="55">
        <f>SUM(C17,C19)</f>
        <v>57599.550388741176</v>
      </c>
      <c r="D21" s="56"/>
      <c r="E21" s="57">
        <f>SUM(E17,E19)</f>
        <v>15771.854662977157</v>
      </c>
      <c r="F21" s="54">
        <f>SUM(F17,F19)</f>
        <v>17796.936049013068</v>
      </c>
      <c r="G21" s="58"/>
    </row>
    <row r="22" spans="1:6" s="61" customFormat="1" ht="14.25">
      <c r="A22" s="16" t="s">
        <v>22</v>
      </c>
      <c r="B22" s="60"/>
      <c r="C22" s="16"/>
      <c r="D22" s="61" t="s">
        <v>22</v>
      </c>
      <c r="E22" s="62"/>
      <c r="F22" s="16"/>
    </row>
    <row r="23" spans="1:6" s="61" customFormat="1" ht="14.25">
      <c r="A23" s="16" t="s">
        <v>25</v>
      </c>
      <c r="B23" s="63">
        <f>B21*'[2]SZ 2400'!$F$16</f>
        <v>1265770.4627455135</v>
      </c>
      <c r="C23" s="16"/>
      <c r="D23" s="61" t="s">
        <v>31</v>
      </c>
      <c r="E23" s="64">
        <f>E21*'[2]SZ 2420'!$F$17</f>
        <v>6470.504477118833</v>
      </c>
      <c r="F23" s="16"/>
    </row>
    <row r="24" spans="1:6" s="61" customFormat="1" ht="14.25">
      <c r="A24" s="16" t="s">
        <v>26</v>
      </c>
      <c r="B24" s="63">
        <f>B21*'[2]SZ 2400'!$F$17</f>
        <v>359417.681410597</v>
      </c>
      <c r="C24" s="16"/>
      <c r="D24" s="61" t="s">
        <v>32</v>
      </c>
      <c r="E24" s="64">
        <f>E21*'[2]SZ 2420'!$F$18</f>
        <v>9301.350185858324</v>
      </c>
      <c r="F24" s="16"/>
    </row>
    <row r="25" spans="1:6" s="61" customFormat="1" ht="14.25">
      <c r="A25" s="16" t="s">
        <v>27</v>
      </c>
      <c r="B25" s="63">
        <f>B21*'[2]SZ 2400'!$F$18</f>
        <v>93167.48836565197</v>
      </c>
      <c r="C25" s="16"/>
      <c r="E25" s="62"/>
      <c r="F25" s="16"/>
    </row>
    <row r="26" spans="1:6" s="61" customFormat="1" ht="14.25">
      <c r="A26" s="16" t="s">
        <v>28</v>
      </c>
      <c r="B26" s="65">
        <f>B21*'[2]SZ 2400'!$F$19</f>
        <v>610809.2663972268</v>
      </c>
      <c r="C26" s="16"/>
      <c r="E26" s="64"/>
      <c r="F26" s="16"/>
    </row>
    <row r="27" spans="1:6" s="61" customFormat="1" ht="14.25">
      <c r="A27" s="66" t="s">
        <v>29</v>
      </c>
      <c r="B27" s="65">
        <f>B21*'[2]SZ 2400'!$F$20</f>
        <v>12582.965382717364</v>
      </c>
      <c r="C27" s="16"/>
      <c r="E27" s="62"/>
      <c r="F27" s="62"/>
    </row>
    <row r="28" spans="1:6" s="61" customFormat="1" ht="14.25">
      <c r="A28" s="9" t="s">
        <v>30</v>
      </c>
      <c r="B28" s="67">
        <f>B21*'[2]SZ 2400'!$F$21</f>
        <v>70054.09805271724</v>
      </c>
      <c r="C28" s="68"/>
      <c r="D28" s="69"/>
      <c r="E28" s="70"/>
      <c r="F28" s="71"/>
    </row>
    <row r="30" spans="2:4" ht="14.25">
      <c r="B30" s="78"/>
      <c r="C30" s="73"/>
      <c r="D30" s="73"/>
    </row>
    <row r="31" spans="2:4" ht="14.25">
      <c r="B31" s="72"/>
      <c r="C31" s="73"/>
      <c r="D31" s="73"/>
    </row>
    <row r="32" spans="3:4" ht="12.75">
      <c r="C32" s="74"/>
      <c r="D32" s="74"/>
    </row>
    <row r="33" spans="2:4" ht="12.75">
      <c r="B33" s="75"/>
      <c r="C33" s="76"/>
      <c r="D33" s="76"/>
    </row>
    <row r="34" spans="2:5" ht="12.75">
      <c r="B34" s="77"/>
      <c r="C34" s="76"/>
      <c r="D34" s="76"/>
      <c r="E34" s="74"/>
    </row>
    <row r="35" ht="12.75">
      <c r="B35" s="74"/>
    </row>
  </sheetData>
  <mergeCells count="4">
    <mergeCell ref="A1:F1"/>
    <mergeCell ref="A2:F2"/>
    <mergeCell ref="D4:E4"/>
    <mergeCell ref="D5:E5"/>
  </mergeCells>
  <printOptions/>
  <pageMargins left="0.74" right="0.7874015748031497" top="0.6692913385826772" bottom="0.6692913385826772" header="0.5118110236220472" footer="0.5118110236220472"/>
  <pageSetup fitToHeight="1" fitToWidth="1" horizontalDpi="300" verticalDpi="300" orientation="landscape" paperSize="9" scale="91" r:id="rId1"/>
  <headerFooter alignWithMargins="0">
    <oddHeader>&amp;R&amp;8Anlage 4 zur GRDrs 122/2010</oddHeader>
    <oddFooter>&amp;L&amp;8&amp;Z&amp;F&amp;C&amp;8&amp;A&amp;R&amp;8 40-1.201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u400322</dc:creator>
  <cp:keywords/>
  <dc:description/>
  <cp:lastModifiedBy>u400121</cp:lastModifiedBy>
  <cp:lastPrinted>2010-04-23T10:53:55Z</cp:lastPrinted>
  <dcterms:created xsi:type="dcterms:W3CDTF">2006-04-06T13:24:45Z</dcterms:created>
  <dcterms:modified xsi:type="dcterms:W3CDTF">2010-04-23T10:53:58Z</dcterms:modified>
  <cp:category/>
  <cp:version/>
  <cp:contentType/>
  <cp:contentStatus/>
</cp:coreProperties>
</file>