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5170" windowHeight="6435" activeTab="0"/>
  </bookViews>
  <sheets>
    <sheet name="Anlage GRDrs 1406_2011" sheetId="1" r:id="rId1"/>
    <sheet name="Betrachtung" sheetId="2" r:id="rId2"/>
  </sheets>
  <definedNames/>
  <calcPr fullCalcOnLoad="1"/>
</workbook>
</file>

<file path=xl/sharedStrings.xml><?xml version="1.0" encoding="utf-8"?>
<sst xmlns="http://schemas.openxmlformats.org/spreadsheetml/2006/main" count="111" uniqueCount="103">
  <si>
    <t>SB Personal / Orga</t>
  </si>
  <si>
    <t>IUK bei 32-1</t>
  </si>
  <si>
    <t>1,0 A 11</t>
  </si>
  <si>
    <t>0,5 A 11</t>
  </si>
  <si>
    <t xml:space="preserve">SB technische Betreuung stat. GÜ </t>
  </si>
  <si>
    <t>1,0 EG 8</t>
  </si>
  <si>
    <t>1,0 EG 5</t>
  </si>
  <si>
    <t>SGL Bußgeldstelle</t>
  </si>
  <si>
    <t>1,0 A 12</t>
  </si>
  <si>
    <t>SB stationäre GÜ</t>
  </si>
  <si>
    <t>2,0 EG 8</t>
  </si>
  <si>
    <t>SB Bußgeldstelle</t>
  </si>
  <si>
    <t>Weiterer Ausbau GÜ</t>
  </si>
  <si>
    <t>Mobiles Messfahrzeug</t>
  </si>
  <si>
    <t>Mobile Rotlicht- und Geschwindigkeitsüberwachung Messfahrzeug mit Einbauten</t>
  </si>
  <si>
    <t>4,0 EG 8</t>
  </si>
  <si>
    <t>Prognostizierte Verstöße/Jahr</t>
  </si>
  <si>
    <t>Prognostizierte Einnahmen</t>
  </si>
  <si>
    <t>Investitionen</t>
  </si>
  <si>
    <t xml:space="preserve">Grundlagen für jeglichen weiteren Ausbau der Verkehrsüberwachung </t>
  </si>
  <si>
    <t xml:space="preserve">Stellen Bußgeldst. </t>
  </si>
  <si>
    <t>Assistenzkraft Geschäftszimmer VÜ</t>
  </si>
  <si>
    <t>Stationäre GÜ bestehende Anlage</t>
  </si>
  <si>
    <t xml:space="preserve">0,5 EG 8 </t>
  </si>
  <si>
    <t xml:space="preserve">0,5 A 10 </t>
  </si>
  <si>
    <t>Anlage einschl. Tiefbau</t>
  </si>
  <si>
    <t>2 Messanlagen, 1 Messeinsatz einsch. Tiefbau</t>
  </si>
  <si>
    <t>Summen</t>
  </si>
  <si>
    <t>1,0 A 10
1,0 A 8</t>
  </si>
  <si>
    <t>Investitionen Messanlagen</t>
  </si>
  <si>
    <t>1,5 EG 8</t>
  </si>
  <si>
    <t>Stellen Verwaltung</t>
  </si>
  <si>
    <t>Stellen Bußgeldstelle</t>
  </si>
  <si>
    <t>Stellen Verkehrsüberw.</t>
  </si>
  <si>
    <t>A 12</t>
  </si>
  <si>
    <t>A 10</t>
  </si>
  <si>
    <t>A 8</t>
  </si>
  <si>
    <t>EG 5</t>
  </si>
  <si>
    <t>A 11</t>
  </si>
  <si>
    <t>EG8</t>
  </si>
  <si>
    <t xml:space="preserve">Stellen/VÜ </t>
  </si>
  <si>
    <t>Investition Scanner</t>
  </si>
  <si>
    <t>Investition Messfahrzeug</t>
  </si>
  <si>
    <t>Sachkosten
s.u.</t>
  </si>
  <si>
    <t>Summen durchschn. Personalkosten €</t>
  </si>
  <si>
    <t>Auswirkungen für den Doppelhaushalt 2012/2013</t>
  </si>
  <si>
    <t>HH 2012</t>
  </si>
  <si>
    <t>Stellenschaffungen zum Stellenplan 2012</t>
  </si>
  <si>
    <t>BesGr/Entgeltgruppe</t>
  </si>
  <si>
    <t xml:space="preserve"> ab HH 2013 ff</t>
  </si>
  <si>
    <t>ab HH 2013 ff</t>
  </si>
  <si>
    <t>Stellenzahl gesamt AföO</t>
  </si>
  <si>
    <t>Versuch Verstetigung Verkehrsfluss(Pförtnerampel)</t>
  </si>
  <si>
    <t>Versuch Tempo 40 Hohenheimer Straße</t>
  </si>
  <si>
    <t>Dienstfahrzeug VÜ für Betreuung der stationären Anlagen</t>
  </si>
  <si>
    <t xml:space="preserve">Ordnungsgemäßer Betrieb der GÜ-Messanlagen Cannstatter Straße </t>
  </si>
  <si>
    <t>Berechnung neue Signalanlagen und Ertüchtigung alter Steuergeräte für Grüne Welle</t>
  </si>
  <si>
    <t>Neue Lichtsignalanlage (Pförtnerampel)</t>
  </si>
  <si>
    <t>Wechselverkehrszeichen, dynamische Anzeige Grüne Welle, LED-Tafel</t>
  </si>
  <si>
    <r>
      <t xml:space="preserve">Rotlichtüberwachung Cannstatter Straße im Zuge der Pförtnerampel - stadteinwärts
</t>
    </r>
    <r>
      <rPr>
        <sz val="10"/>
        <rFont val="Arial"/>
        <family val="2"/>
      </rPr>
      <t>1 Anlage auf dem Mittelstreifen 1 Anlage rechts der Fahrbahn, 1 Messeinsatz</t>
    </r>
  </si>
  <si>
    <r>
      <t xml:space="preserve">Willy-Brandt-Straße
</t>
    </r>
    <r>
      <rPr>
        <sz val="10"/>
        <rFont val="Arial"/>
        <family val="2"/>
      </rPr>
      <t>1 GÜ-Anlage auf dem Mittelstreifen (Nutzung des Messeinsatzes der Cannstatter Straße)</t>
    </r>
  </si>
  <si>
    <r>
      <t xml:space="preserve">Straße am Neckartor
</t>
    </r>
    <r>
      <rPr>
        <sz val="10"/>
        <rFont val="Arial"/>
        <family val="2"/>
      </rPr>
      <t>1 GÜ-Anlage rechts im Kurvenbereich stadteinwärts (Nutzung des Messeinsatzes der Cannstatter Straße)</t>
    </r>
  </si>
  <si>
    <t>1,25 A 10
2,0 A 8</t>
  </si>
  <si>
    <t>Investitionen Dienstfahrzeug VÜ Betreuung Anlagen</t>
  </si>
  <si>
    <t>Investition Beschilderungen, LSA-Programmierung</t>
  </si>
  <si>
    <t>Technische Betreuung der GÜ-Anlagen: Bilddatenspeicherung, Wartung, Reparaturen, Eichkosten, Verbrauchsmaterial</t>
  </si>
  <si>
    <t>Fortbildung</t>
  </si>
  <si>
    <t>Überstunden / Zeitzuschläge</t>
  </si>
  <si>
    <t>Personalkosten gesamt</t>
  </si>
  <si>
    <t>Personalkosten Amt für öffentliche Ordnung</t>
  </si>
  <si>
    <t>Summe Investitionen</t>
  </si>
  <si>
    <t>Scanner / Assistenzkraft Scanner</t>
  </si>
  <si>
    <t>8 x Dienstkleidung einmalig</t>
  </si>
  <si>
    <t>8 x Dienstkleidung laufend</t>
  </si>
  <si>
    <t xml:space="preserve">Beschilderung Hohenheimer Straße </t>
  </si>
  <si>
    <t xml:space="preserve">Stationäre GÜ Unfallschwerpunkt - B 14 Schattenring </t>
  </si>
  <si>
    <t>Kalkulatorische Kosten (5,5% Verzinsung/Abschreibung auf 7 Jahre)</t>
  </si>
  <si>
    <t>1.500.000 *)</t>
  </si>
  <si>
    <t>Mehrausgaben und -aufwendungen/Jahr</t>
  </si>
  <si>
    <t>Personalaufwendungen</t>
  </si>
  <si>
    <t>Summe Aufwendungen</t>
  </si>
  <si>
    <t>nachrichtlich: Stellen Stadtkämmerei</t>
  </si>
  <si>
    <t>Stellenzahl Beitreibung bzw. Stadtkasse</t>
  </si>
  <si>
    <t>Personalkosten Stadtkämmerei</t>
  </si>
  <si>
    <t>Mehrerträge/Jahr</t>
  </si>
  <si>
    <t xml:space="preserve">Mehrerträge </t>
  </si>
  <si>
    <t>Betrachtung GRDrs 1409/2011</t>
  </si>
  <si>
    <t>Personalaufwand</t>
  </si>
  <si>
    <t>Sachaufwand</t>
  </si>
  <si>
    <t>Abschreibungen 32</t>
  </si>
  <si>
    <t>Verzinsung</t>
  </si>
  <si>
    <t>SUMME Aufwendungen</t>
  </si>
  <si>
    <t>SUMME Erträge</t>
  </si>
  <si>
    <t>GESAMT</t>
  </si>
  <si>
    <t>Fehlbetrag (-)/Überschuss (+)</t>
  </si>
  <si>
    <t>Veränderungen Stadthaushalt</t>
  </si>
  <si>
    <t>Erträge</t>
  </si>
  <si>
    <t>Aufwendungen*</t>
  </si>
  <si>
    <t>*davon sind 11,25 + 3 Stellen durch Beschluss VA 2. Lesung kostenwirksame Schaffungen und daher in Abzug zu bringen</t>
  </si>
  <si>
    <t>Personalaufwand - kostenwirksame Schaffungen</t>
  </si>
  <si>
    <t>(2,5)</t>
  </si>
  <si>
    <t>(0,50)</t>
  </si>
  <si>
    <r>
      <t xml:space="preserve">*) Im HH-Plan-Entwurf sind bereits Erträge i.H.v. 1.270.000 EUR enthalten. Um diesen Ansatz zu sichern und die vorhandenen Verstöße (75.000 Verstöße/Jahr) zu ahnden ist das zusätzliche Personal notwendig. Aufgrund der hohen Fallzahl und der Vielzahl der Verstöße im Verwarnungsbereich ist mir Mehrerträgen gegenüber dem Planansatz von </t>
    </r>
    <r>
      <rPr>
        <b/>
        <sz val="8.5"/>
        <rFont val="Arial"/>
        <family val="2"/>
      </rPr>
      <t>230.000 EUR</t>
    </r>
    <r>
      <rPr>
        <sz val="8.5"/>
        <rFont val="Arial"/>
        <family val="2"/>
      </rPr>
      <t xml:space="preserve"> zu rechnen.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</si>
</sst>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0.000"/>
    <numFmt numFmtId="172" formatCode="0.0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168" fontId="0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8" fontId="1" fillId="0" borderId="13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8" fontId="2" fillId="0" borderId="13" xfId="0" applyNumberFormat="1" applyFont="1" applyBorder="1" applyAlignment="1">
      <alignment horizontal="center" vertical="center" wrapText="1"/>
    </xf>
    <xf numFmtId="168" fontId="2" fillId="2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 quotePrefix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2" fillId="0" borderId="15" xfId="0" applyNumberFormat="1" applyFont="1" applyBorder="1" applyAlignment="1">
      <alignment horizontal="center" vertical="center"/>
    </xf>
    <xf numFmtId="170" fontId="1" fillId="0" borderId="0" xfId="18" applyNumberFormat="1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0" xfId="18" applyNumberFormat="1" applyFont="1" applyFill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38">
      <selection activeCell="D72" sqref="D72"/>
    </sheetView>
  </sheetViews>
  <sheetFormatPr defaultColWidth="11.421875" defaultRowHeight="12.75"/>
  <cols>
    <col min="1" max="1" width="49.00390625" style="4" customWidth="1"/>
    <col min="2" max="2" width="14.7109375" style="7" customWidth="1"/>
    <col min="3" max="3" width="14.140625" style="7" customWidth="1"/>
    <col min="4" max="4" width="17.28125" style="7" customWidth="1"/>
    <col min="5" max="5" width="18.140625" style="7" customWidth="1"/>
    <col min="6" max="6" width="15.00390625" style="8" customWidth="1"/>
    <col min="7" max="7" width="19.28125" style="8" customWidth="1"/>
    <col min="8" max="16384" width="11.421875" style="1" customWidth="1"/>
  </cols>
  <sheetData>
    <row r="1" spans="1:7" ht="24" customHeight="1">
      <c r="A1" s="34"/>
      <c r="B1" s="35" t="s">
        <v>18</v>
      </c>
      <c r="C1" s="36" t="s">
        <v>43</v>
      </c>
      <c r="D1" s="35" t="s">
        <v>16</v>
      </c>
      <c r="E1" s="35" t="s">
        <v>17</v>
      </c>
      <c r="F1" s="36" t="s">
        <v>40</v>
      </c>
      <c r="G1" s="37" t="s">
        <v>20</v>
      </c>
    </row>
    <row r="2" spans="1:7" ht="16.5" customHeight="1">
      <c r="A2" s="89" t="s">
        <v>19</v>
      </c>
      <c r="B2" s="90"/>
      <c r="C2" s="90"/>
      <c r="D2" s="90"/>
      <c r="E2" s="90"/>
      <c r="F2" s="90"/>
      <c r="G2" s="91"/>
    </row>
    <row r="3" spans="1:7" ht="13.5" customHeight="1">
      <c r="A3" s="2" t="s">
        <v>0</v>
      </c>
      <c r="B3" s="3"/>
      <c r="C3" s="3"/>
      <c r="D3" s="3"/>
      <c r="E3" s="3"/>
      <c r="F3" s="6" t="s">
        <v>2</v>
      </c>
      <c r="G3" s="9"/>
    </row>
    <row r="4" spans="1:7" ht="13.5" customHeight="1">
      <c r="A4" s="2" t="s">
        <v>1</v>
      </c>
      <c r="B4" s="3"/>
      <c r="C4" s="3"/>
      <c r="D4" s="3"/>
      <c r="E4" s="3"/>
      <c r="F4" s="6" t="s">
        <v>3</v>
      </c>
      <c r="G4" s="9"/>
    </row>
    <row r="5" spans="1:7" ht="13.5" customHeight="1">
      <c r="A5" s="92" t="s">
        <v>4</v>
      </c>
      <c r="B5" s="93"/>
      <c r="C5" s="3"/>
      <c r="D5" s="3"/>
      <c r="E5" s="3"/>
      <c r="F5" s="6" t="s">
        <v>5</v>
      </c>
      <c r="G5" s="9"/>
    </row>
    <row r="6" spans="1:7" ht="13.5" customHeight="1">
      <c r="A6" s="92" t="s">
        <v>21</v>
      </c>
      <c r="B6" s="93"/>
      <c r="C6" s="93"/>
      <c r="D6" s="3"/>
      <c r="E6" s="3"/>
      <c r="F6" s="6" t="s">
        <v>6</v>
      </c>
      <c r="G6" s="9"/>
    </row>
    <row r="7" spans="1:7" ht="13.5" customHeight="1">
      <c r="A7" s="2" t="s">
        <v>7</v>
      </c>
      <c r="B7" s="3"/>
      <c r="C7" s="3"/>
      <c r="D7" s="3"/>
      <c r="E7" s="3"/>
      <c r="F7" s="6"/>
      <c r="G7" s="9" t="s">
        <v>8</v>
      </c>
    </row>
    <row r="8" spans="1:7" ht="13.5" customHeight="1">
      <c r="A8" s="2" t="s">
        <v>71</v>
      </c>
      <c r="B8" s="3">
        <v>75000</v>
      </c>
      <c r="C8" s="3"/>
      <c r="D8" s="3"/>
      <c r="E8" s="3"/>
      <c r="F8" s="6"/>
      <c r="G8" s="9" t="s">
        <v>6</v>
      </c>
    </row>
    <row r="9" spans="1:7" ht="19.5" customHeight="1">
      <c r="A9" s="94" t="s">
        <v>55</v>
      </c>
      <c r="B9" s="95"/>
      <c r="C9" s="95"/>
      <c r="D9" s="95"/>
      <c r="E9" s="95"/>
      <c r="F9" s="95"/>
      <c r="G9" s="96"/>
    </row>
    <row r="10" spans="1:7" ht="12.75">
      <c r="A10" s="92" t="s">
        <v>22</v>
      </c>
      <c r="B10" s="93"/>
      <c r="C10" s="93"/>
      <c r="D10" s="3">
        <v>75000</v>
      </c>
      <c r="E10" s="88" t="s">
        <v>77</v>
      </c>
      <c r="F10" s="6"/>
      <c r="G10" s="9"/>
    </row>
    <row r="11" spans="1:7" ht="12.75">
      <c r="A11" s="2" t="s">
        <v>9</v>
      </c>
      <c r="B11" s="3"/>
      <c r="C11" s="3"/>
      <c r="D11" s="3"/>
      <c r="E11" s="3"/>
      <c r="F11" s="6" t="s">
        <v>10</v>
      </c>
      <c r="G11" s="9"/>
    </row>
    <row r="12" spans="1:7" ht="24" customHeight="1">
      <c r="A12" s="2" t="s">
        <v>11</v>
      </c>
      <c r="B12" s="3"/>
      <c r="C12" s="3"/>
      <c r="D12" s="3"/>
      <c r="E12" s="3"/>
      <c r="F12" s="6"/>
      <c r="G12" s="9" t="s">
        <v>28</v>
      </c>
    </row>
    <row r="13" spans="1:7" ht="12.75" customHeight="1">
      <c r="A13" s="2" t="s">
        <v>54</v>
      </c>
      <c r="B13" s="3">
        <v>40000</v>
      </c>
      <c r="C13" s="3"/>
      <c r="D13" s="3"/>
      <c r="E13" s="3"/>
      <c r="F13" s="6"/>
      <c r="G13" s="9"/>
    </row>
    <row r="14" spans="1:7" ht="16.5" customHeight="1">
      <c r="A14" s="94" t="s">
        <v>52</v>
      </c>
      <c r="B14" s="95"/>
      <c r="C14" s="95"/>
      <c r="D14" s="95"/>
      <c r="E14" s="95"/>
      <c r="F14" s="95"/>
      <c r="G14" s="96"/>
    </row>
    <row r="15" spans="1:7" ht="24" customHeight="1">
      <c r="A15" s="97" t="s">
        <v>59</v>
      </c>
      <c r="B15" s="98"/>
      <c r="C15" s="98"/>
      <c r="D15" s="98"/>
      <c r="E15" s="98"/>
      <c r="F15" s="98"/>
      <c r="G15" s="99"/>
    </row>
    <row r="16" spans="1:7" ht="17.25" customHeight="1">
      <c r="A16" s="2" t="s">
        <v>25</v>
      </c>
      <c r="B16" s="3">
        <v>185000</v>
      </c>
      <c r="C16" s="3"/>
      <c r="D16" s="3">
        <v>1000</v>
      </c>
      <c r="E16" s="3">
        <v>117500</v>
      </c>
      <c r="F16" s="5" t="s">
        <v>23</v>
      </c>
      <c r="G16" s="10" t="s">
        <v>24</v>
      </c>
    </row>
    <row r="17" spans="1:7" ht="23.25" customHeight="1">
      <c r="A17" s="97" t="s">
        <v>60</v>
      </c>
      <c r="B17" s="98"/>
      <c r="C17" s="98"/>
      <c r="D17" s="98"/>
      <c r="E17" s="98"/>
      <c r="F17" s="98"/>
      <c r="G17" s="99"/>
    </row>
    <row r="18" spans="1:7" ht="16.5" customHeight="1">
      <c r="A18" s="2" t="s">
        <v>25</v>
      </c>
      <c r="B18" s="3">
        <v>40000</v>
      </c>
      <c r="C18" s="19"/>
      <c r="D18" s="19"/>
      <c r="E18" s="19"/>
      <c r="F18" s="5"/>
      <c r="G18" s="10"/>
    </row>
    <row r="19" spans="1:7" ht="23.25" customHeight="1">
      <c r="A19" s="97" t="s">
        <v>61</v>
      </c>
      <c r="B19" s="98"/>
      <c r="C19" s="98"/>
      <c r="D19" s="98"/>
      <c r="E19" s="98"/>
      <c r="F19" s="98"/>
      <c r="G19" s="99"/>
    </row>
    <row r="20" spans="1:7" ht="15" customHeight="1">
      <c r="A20" s="100" t="s">
        <v>25</v>
      </c>
      <c r="B20" s="3">
        <v>40000</v>
      </c>
      <c r="C20" s="101"/>
      <c r="D20" s="101"/>
      <c r="E20" s="102"/>
      <c r="F20" s="103"/>
      <c r="G20" s="104"/>
    </row>
    <row r="21" spans="1:7" ht="19.5" customHeight="1" hidden="1">
      <c r="A21" s="100"/>
      <c r="B21" s="19"/>
      <c r="C21" s="101"/>
      <c r="D21" s="101"/>
      <c r="E21" s="102"/>
      <c r="F21" s="103"/>
      <c r="G21" s="104"/>
    </row>
    <row r="22" spans="1:7" ht="12.75">
      <c r="A22" s="39" t="s">
        <v>57</v>
      </c>
      <c r="B22" s="3">
        <v>80000</v>
      </c>
      <c r="C22" s="19"/>
      <c r="D22" s="19"/>
      <c r="E22" s="40"/>
      <c r="F22" s="5"/>
      <c r="G22" s="10"/>
    </row>
    <row r="23" spans="1:7" ht="25.5">
      <c r="A23" s="39" t="s">
        <v>56</v>
      </c>
      <c r="B23" s="3">
        <v>120000</v>
      </c>
      <c r="C23" s="19"/>
      <c r="D23" s="19"/>
      <c r="E23" s="40"/>
      <c r="F23" s="5"/>
      <c r="G23" s="10"/>
    </row>
    <row r="24" spans="1:7" ht="25.5">
      <c r="A24" s="39" t="s">
        <v>58</v>
      </c>
      <c r="B24" s="3">
        <v>280000</v>
      </c>
      <c r="C24" s="19"/>
      <c r="D24" s="19"/>
      <c r="E24" s="40"/>
      <c r="F24" s="5"/>
      <c r="G24" s="10"/>
    </row>
    <row r="25" spans="1:7" ht="16.5" customHeight="1">
      <c r="A25" s="94" t="s">
        <v>53</v>
      </c>
      <c r="B25" s="95"/>
      <c r="C25" s="95"/>
      <c r="D25" s="95"/>
      <c r="E25" s="95"/>
      <c r="F25" s="95"/>
      <c r="G25" s="96"/>
    </row>
    <row r="26" spans="1:7" ht="25.5">
      <c r="A26" s="2" t="s">
        <v>56</v>
      </c>
      <c r="B26" s="3">
        <v>172000</v>
      </c>
      <c r="C26" s="38"/>
      <c r="D26" s="38"/>
      <c r="E26" s="38"/>
      <c r="F26" s="41"/>
      <c r="G26" s="42"/>
    </row>
    <row r="27" spans="1:7" ht="16.5" customHeight="1">
      <c r="A27" s="2" t="s">
        <v>74</v>
      </c>
      <c r="B27" s="3">
        <v>19000</v>
      </c>
      <c r="C27" s="38"/>
      <c r="D27" s="38"/>
      <c r="E27" s="38"/>
      <c r="F27" s="41"/>
      <c r="G27" s="42"/>
    </row>
    <row r="28" spans="1:7" ht="18" customHeight="1">
      <c r="A28" s="94" t="s">
        <v>12</v>
      </c>
      <c r="B28" s="95"/>
      <c r="C28" s="95"/>
      <c r="D28" s="95"/>
      <c r="E28" s="95"/>
      <c r="F28" s="95"/>
      <c r="G28" s="96"/>
    </row>
    <row r="29" spans="1:7" ht="15" customHeight="1">
      <c r="A29" s="110" t="s">
        <v>14</v>
      </c>
      <c r="B29" s="111"/>
      <c r="C29" s="111"/>
      <c r="D29" s="111"/>
      <c r="E29" s="111"/>
      <c r="F29" s="111"/>
      <c r="G29" s="112"/>
    </row>
    <row r="30" spans="1:7" ht="25.5">
      <c r="A30" s="2" t="s">
        <v>13</v>
      </c>
      <c r="B30" s="3">
        <v>160000</v>
      </c>
      <c r="C30" s="19"/>
      <c r="D30" s="3">
        <v>20000</v>
      </c>
      <c r="E30" s="3">
        <v>400000</v>
      </c>
      <c r="F30" s="6" t="s">
        <v>15</v>
      </c>
      <c r="G30" s="11" t="s">
        <v>62</v>
      </c>
    </row>
    <row r="31" spans="1:7" ht="15.75" customHeight="1">
      <c r="A31" s="107" t="s">
        <v>75</v>
      </c>
      <c r="B31" s="108"/>
      <c r="C31" s="108"/>
      <c r="D31" s="108"/>
      <c r="E31" s="108"/>
      <c r="F31" s="108"/>
      <c r="G31" s="109"/>
    </row>
    <row r="32" spans="1:7" ht="26.25" customHeight="1">
      <c r="A32" s="12" t="s">
        <v>26</v>
      </c>
      <c r="B32" s="13">
        <v>180000</v>
      </c>
      <c r="C32" s="13"/>
      <c r="D32" s="13">
        <v>20000</v>
      </c>
      <c r="E32" s="13">
        <v>600000</v>
      </c>
      <c r="F32" s="14" t="s">
        <v>30</v>
      </c>
      <c r="G32" s="32" t="s">
        <v>62</v>
      </c>
    </row>
    <row r="33" spans="1:7" ht="26.25" customHeight="1">
      <c r="A33" s="113" t="s">
        <v>102</v>
      </c>
      <c r="B33" s="114"/>
      <c r="C33" s="114"/>
      <c r="D33" s="114"/>
      <c r="E33" s="114"/>
      <c r="F33" s="114"/>
      <c r="G33" s="85"/>
    </row>
    <row r="34" spans="1:7" s="18" customFormat="1" ht="20.25" customHeight="1">
      <c r="A34" s="48" t="s">
        <v>45</v>
      </c>
      <c r="B34" s="49"/>
      <c r="C34" s="49"/>
      <c r="D34" s="49"/>
      <c r="E34" s="49"/>
      <c r="F34" s="50"/>
      <c r="G34" s="51"/>
    </row>
    <row r="35" spans="1:7" s="18" customFormat="1" ht="18" customHeight="1">
      <c r="A35" s="21"/>
      <c r="B35" s="106" t="s">
        <v>78</v>
      </c>
      <c r="C35" s="106"/>
      <c r="D35" s="73"/>
      <c r="E35" s="105" t="s">
        <v>84</v>
      </c>
      <c r="F35" s="106"/>
      <c r="G35" s="26"/>
    </row>
    <row r="36" spans="1:7" s="18" customFormat="1" ht="18" customHeight="1">
      <c r="A36" s="15"/>
      <c r="B36" s="16"/>
      <c r="C36" s="24" t="s">
        <v>46</v>
      </c>
      <c r="D36" s="24" t="s">
        <v>49</v>
      </c>
      <c r="E36" s="31" t="s">
        <v>46</v>
      </c>
      <c r="F36" s="24" t="s">
        <v>50</v>
      </c>
      <c r="G36" s="28"/>
    </row>
    <row r="37" spans="1:7" s="18" customFormat="1" ht="15" customHeight="1">
      <c r="A37" s="15" t="s">
        <v>29</v>
      </c>
      <c r="B37" s="16"/>
      <c r="C37" s="16">
        <f>SUM(B32,B20,B18,B16)</f>
        <v>445000</v>
      </c>
      <c r="D37" s="16"/>
      <c r="E37" s="30"/>
      <c r="F37" s="17"/>
      <c r="G37" s="28"/>
    </row>
    <row r="38" spans="1:7" s="18" customFormat="1" ht="15" customHeight="1">
      <c r="A38" s="15" t="s">
        <v>42</v>
      </c>
      <c r="B38" s="16"/>
      <c r="C38" s="16">
        <f>SUM(B30)</f>
        <v>160000</v>
      </c>
      <c r="D38" s="16"/>
      <c r="E38" s="30"/>
      <c r="F38" s="17"/>
      <c r="G38" s="28"/>
    </row>
    <row r="39" spans="1:7" s="18" customFormat="1" ht="15" customHeight="1">
      <c r="A39" s="15" t="s">
        <v>63</v>
      </c>
      <c r="B39" s="16"/>
      <c r="C39" s="16">
        <v>40000</v>
      </c>
      <c r="D39" s="16"/>
      <c r="E39" s="30"/>
      <c r="F39" s="17"/>
      <c r="G39" s="28"/>
    </row>
    <row r="40" spans="1:7" s="18" customFormat="1" ht="15" customHeight="1">
      <c r="A40" s="15" t="s">
        <v>41</v>
      </c>
      <c r="B40" s="16"/>
      <c r="C40" s="16">
        <f>SUM(B8)</f>
        <v>75000</v>
      </c>
      <c r="D40" s="16"/>
      <c r="E40" s="30"/>
      <c r="F40" s="17"/>
      <c r="G40" s="28"/>
    </row>
    <row r="41" spans="1:7" s="18" customFormat="1" ht="15" customHeight="1">
      <c r="A41" s="15" t="s">
        <v>64</v>
      </c>
      <c r="B41" s="16"/>
      <c r="C41" s="16">
        <f>SUM(B22:B24,B26:B27)</f>
        <v>671000</v>
      </c>
      <c r="D41" s="16"/>
      <c r="E41" s="30"/>
      <c r="F41" s="17"/>
      <c r="G41" s="28"/>
    </row>
    <row r="42" spans="1:7" s="18" customFormat="1" ht="15" customHeight="1">
      <c r="A42" s="45" t="s">
        <v>70</v>
      </c>
      <c r="B42" s="16"/>
      <c r="C42" s="20">
        <f>SUM(C37:C41)</f>
        <v>1391000</v>
      </c>
      <c r="D42" s="16"/>
      <c r="E42" s="30"/>
      <c r="F42" s="17"/>
      <c r="G42" s="28"/>
    </row>
    <row r="43" spans="1:7" s="18" customFormat="1" ht="15" customHeight="1">
      <c r="A43" s="45"/>
      <c r="B43" s="16"/>
      <c r="C43" s="20"/>
      <c r="D43" s="16"/>
      <c r="E43" s="30"/>
      <c r="F43" s="17"/>
      <c r="G43" s="28"/>
    </row>
    <row r="44" spans="1:7" s="18" customFormat="1" ht="15" customHeight="1">
      <c r="A44" s="15" t="s">
        <v>79</v>
      </c>
      <c r="B44" s="16"/>
      <c r="C44" s="16">
        <f>B64</f>
        <v>1701450</v>
      </c>
      <c r="D44" s="16">
        <f>B64</f>
        <v>1701450</v>
      </c>
      <c r="E44" s="30"/>
      <c r="F44" s="17"/>
      <c r="G44" s="28"/>
    </row>
    <row r="45" spans="1:7" s="18" customFormat="1" ht="15" customHeight="1">
      <c r="A45" s="15" t="s">
        <v>66</v>
      </c>
      <c r="B45" s="16"/>
      <c r="C45" s="16">
        <v>6000</v>
      </c>
      <c r="D45" s="16">
        <v>20000</v>
      </c>
      <c r="E45" s="30"/>
      <c r="F45" s="17"/>
      <c r="G45" s="28"/>
    </row>
    <row r="46" spans="1:7" s="18" customFormat="1" ht="15" customHeight="1">
      <c r="A46" s="15" t="s">
        <v>67</v>
      </c>
      <c r="B46" s="16"/>
      <c r="C46" s="16">
        <v>700</v>
      </c>
      <c r="D46" s="16">
        <v>2000</v>
      </c>
      <c r="E46" s="30"/>
      <c r="F46" s="17"/>
      <c r="G46" s="28"/>
    </row>
    <row r="47" spans="1:7" s="18" customFormat="1" ht="15" customHeight="1">
      <c r="A47" s="15" t="s">
        <v>72</v>
      </c>
      <c r="B47" s="16"/>
      <c r="C47" s="16">
        <v>20000</v>
      </c>
      <c r="D47" s="16"/>
      <c r="E47" s="30"/>
      <c r="F47" s="17"/>
      <c r="G47" s="28"/>
    </row>
    <row r="48" spans="1:7" s="18" customFormat="1" ht="15" customHeight="1">
      <c r="A48" s="15" t="s">
        <v>73</v>
      </c>
      <c r="B48" s="16"/>
      <c r="C48" s="16"/>
      <c r="D48" s="16">
        <v>3600</v>
      </c>
      <c r="E48" s="30"/>
      <c r="F48" s="17"/>
      <c r="G48" s="28"/>
    </row>
    <row r="49" spans="1:7" s="18" customFormat="1" ht="42.75">
      <c r="A49" s="43" t="s">
        <v>65</v>
      </c>
      <c r="B49" s="16"/>
      <c r="C49" s="16">
        <v>17000</v>
      </c>
      <c r="D49" s="16">
        <v>50000</v>
      </c>
      <c r="E49" s="30"/>
      <c r="F49" s="17"/>
      <c r="G49" s="28"/>
    </row>
    <row r="50" spans="1:7" s="18" customFormat="1" ht="15" customHeight="1">
      <c r="A50" s="70" t="s">
        <v>76</v>
      </c>
      <c r="B50" s="20"/>
      <c r="C50" s="16"/>
      <c r="D50" s="71">
        <v>275220</v>
      </c>
      <c r="G50" s="28"/>
    </row>
    <row r="51" spans="1:7" s="18" customFormat="1" ht="15" customHeight="1">
      <c r="A51" s="46" t="s">
        <v>80</v>
      </c>
      <c r="B51" s="23"/>
      <c r="C51" s="23">
        <f>SUM(C44:C50)</f>
        <v>1745150</v>
      </c>
      <c r="D51" s="23">
        <f>SUM(D44:D50)</f>
        <v>2052270</v>
      </c>
      <c r="E51" s="47">
        <v>602500</v>
      </c>
      <c r="F51" s="24">
        <v>1347500</v>
      </c>
      <c r="G51" s="86" t="s">
        <v>85</v>
      </c>
    </row>
    <row r="52" spans="1:7" s="18" customFormat="1" ht="21.75" customHeight="1">
      <c r="A52" s="33" t="s">
        <v>47</v>
      </c>
      <c r="B52" s="22"/>
      <c r="C52" s="22"/>
      <c r="D52" s="22"/>
      <c r="E52" s="22"/>
      <c r="F52" s="25"/>
      <c r="G52" s="26"/>
    </row>
    <row r="53" spans="1:7" s="18" customFormat="1" ht="14.25" customHeight="1">
      <c r="A53" s="52" t="s">
        <v>48</v>
      </c>
      <c r="B53" s="53" t="s">
        <v>34</v>
      </c>
      <c r="C53" s="53" t="s">
        <v>38</v>
      </c>
      <c r="D53" s="53" t="s">
        <v>35</v>
      </c>
      <c r="E53" s="53" t="s">
        <v>36</v>
      </c>
      <c r="F53" s="53" t="s">
        <v>39</v>
      </c>
      <c r="G53" s="53" t="s">
        <v>37</v>
      </c>
    </row>
    <row r="54" spans="1:7" s="18" customFormat="1" ht="14.25" customHeight="1">
      <c r="A54" s="54" t="s">
        <v>31</v>
      </c>
      <c r="B54" s="55"/>
      <c r="C54" s="56">
        <v>1.5</v>
      </c>
      <c r="D54" s="56"/>
      <c r="E54" s="56"/>
      <c r="F54" s="56"/>
      <c r="G54" s="56"/>
    </row>
    <row r="55" spans="1:7" s="18" customFormat="1" ht="14.25" customHeight="1">
      <c r="A55" s="54" t="s">
        <v>32</v>
      </c>
      <c r="B55" s="55">
        <v>1</v>
      </c>
      <c r="C55" s="56"/>
      <c r="D55" s="56">
        <v>4</v>
      </c>
      <c r="E55" s="56">
        <v>5</v>
      </c>
      <c r="F55" s="56"/>
      <c r="G55" s="56">
        <v>1</v>
      </c>
    </row>
    <row r="56" spans="1:7" s="18" customFormat="1" ht="14.25" customHeight="1">
      <c r="A56" s="54" t="s">
        <v>33</v>
      </c>
      <c r="B56" s="55"/>
      <c r="C56" s="56"/>
      <c r="D56" s="56"/>
      <c r="E56" s="56"/>
      <c r="F56" s="56">
        <v>9</v>
      </c>
      <c r="G56" s="56">
        <v>1</v>
      </c>
    </row>
    <row r="57" spans="1:7" s="18" customFormat="1" ht="14.25" customHeight="1">
      <c r="A57" s="57" t="s">
        <v>27</v>
      </c>
      <c r="B57" s="58">
        <f aca="true" t="shared" si="0" ref="B57:G57">SUM(B54:B56)</f>
        <v>1</v>
      </c>
      <c r="C57" s="58">
        <f t="shared" si="0"/>
        <v>1.5</v>
      </c>
      <c r="D57" s="58">
        <f t="shared" si="0"/>
        <v>4</v>
      </c>
      <c r="E57" s="58">
        <f t="shared" si="0"/>
        <v>5</v>
      </c>
      <c r="F57" s="58">
        <f t="shared" si="0"/>
        <v>9</v>
      </c>
      <c r="G57" s="58">
        <f t="shared" si="0"/>
        <v>2</v>
      </c>
    </row>
    <row r="58" spans="1:7" s="18" customFormat="1" ht="16.5" customHeight="1">
      <c r="A58" s="57" t="s">
        <v>51</v>
      </c>
      <c r="B58" s="59">
        <f>SUM(B57:G57)</f>
        <v>22.5</v>
      </c>
      <c r="C58" s="58"/>
      <c r="D58" s="58"/>
      <c r="E58" s="58"/>
      <c r="F58" s="58"/>
      <c r="G58" s="58"/>
    </row>
    <row r="59" spans="1:7" s="18" customFormat="1" ht="27.75" customHeight="1">
      <c r="A59" s="60" t="s">
        <v>44</v>
      </c>
      <c r="B59" s="61">
        <f>B57*99300</f>
        <v>99300</v>
      </c>
      <c r="C59" s="61">
        <f>C57*88700</f>
        <v>133050</v>
      </c>
      <c r="D59" s="61">
        <f>D57*80700</f>
        <v>322800</v>
      </c>
      <c r="E59" s="61">
        <f>E57*70300</f>
        <v>351500</v>
      </c>
      <c r="F59" s="61">
        <f>F57*53900</f>
        <v>485100</v>
      </c>
      <c r="G59" s="61">
        <f>G57*46800</f>
        <v>93600</v>
      </c>
    </row>
    <row r="60" spans="1:7" s="18" customFormat="1" ht="14.25" customHeight="1">
      <c r="A60" s="54" t="s">
        <v>81</v>
      </c>
      <c r="B60" s="55"/>
      <c r="C60" s="56"/>
      <c r="D60" s="62" t="s">
        <v>101</v>
      </c>
      <c r="E60" s="62" t="s">
        <v>100</v>
      </c>
      <c r="F60" s="56"/>
      <c r="G60" s="56"/>
    </row>
    <row r="61" spans="1:7" s="18" customFormat="1" ht="16.5" customHeight="1">
      <c r="A61" s="54" t="s">
        <v>82</v>
      </c>
      <c r="B61" s="55">
        <v>3</v>
      </c>
      <c r="C61" s="55"/>
      <c r="D61" s="55"/>
      <c r="E61" s="55"/>
      <c r="F61" s="55"/>
      <c r="G61" s="55"/>
    </row>
    <row r="62" spans="1:7" s="18" customFormat="1" ht="15">
      <c r="A62" s="33" t="s">
        <v>69</v>
      </c>
      <c r="B62" s="63">
        <f>SUM(B59:G59)</f>
        <v>1485350</v>
      </c>
      <c r="C62" s="44"/>
      <c r="D62" s="22"/>
      <c r="E62" s="27"/>
      <c r="F62" s="25"/>
      <c r="G62" s="64"/>
    </row>
    <row r="63" spans="1:7" s="18" customFormat="1" ht="15">
      <c r="A63" s="87" t="s">
        <v>83</v>
      </c>
      <c r="B63" s="65">
        <v>216100</v>
      </c>
      <c r="C63" s="16"/>
      <c r="D63" s="16"/>
      <c r="E63" s="16"/>
      <c r="F63" s="17"/>
      <c r="G63" s="28"/>
    </row>
    <row r="64" spans="1:7" s="18" customFormat="1" ht="15">
      <c r="A64" s="66" t="s">
        <v>68</v>
      </c>
      <c r="B64" s="67">
        <f>SUM(B62:B63)</f>
        <v>1701450</v>
      </c>
      <c r="C64" s="68"/>
      <c r="D64" s="68"/>
      <c r="E64" s="68"/>
      <c r="F64" s="69"/>
      <c r="G64" s="29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mergeCells count="22">
    <mergeCell ref="E35:F35"/>
    <mergeCell ref="A17:G17"/>
    <mergeCell ref="A31:G31"/>
    <mergeCell ref="A29:G29"/>
    <mergeCell ref="A28:G28"/>
    <mergeCell ref="A25:G25"/>
    <mergeCell ref="A33:G33"/>
    <mergeCell ref="B35:D35"/>
    <mergeCell ref="A10:C10"/>
    <mergeCell ref="A19:G19"/>
    <mergeCell ref="A20:A21"/>
    <mergeCell ref="C20:C21"/>
    <mergeCell ref="D20:D21"/>
    <mergeCell ref="E20:E21"/>
    <mergeCell ref="F20:F21"/>
    <mergeCell ref="G20:G21"/>
    <mergeCell ref="A14:G14"/>
    <mergeCell ref="A15:G15"/>
    <mergeCell ref="A2:G2"/>
    <mergeCell ref="A5:B5"/>
    <mergeCell ref="A6:C6"/>
    <mergeCell ref="A9:G9"/>
  </mergeCells>
  <printOptions horizontalCentered="1"/>
  <pageMargins left="0.5905511811023623" right="0.5905511811023623" top="0.5905511811023623" bottom="0.5905511811023623" header="0.4330708661417323" footer="0.5118110236220472"/>
  <pageSetup cellComments="asDisplayed" horizontalDpi="600" verticalDpi="600" orientation="landscape" paperSize="9" scale="89" r:id="rId1"/>
  <headerFooter alignWithMargins="0">
    <oddHeader xml:space="preserve">&amp;R&amp;"Arial,Fett"Anlage zur GRDrs 1406/2011 </oddHeader>
    <oddFooter>&amp;C&amp;P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35" sqref="H35"/>
    </sheetView>
  </sheetViews>
  <sheetFormatPr defaultColWidth="11.421875" defaultRowHeight="12.75"/>
  <cols>
    <col min="1" max="1" width="26.7109375" style="0" bestFit="1" customWidth="1"/>
    <col min="2" max="4" width="14.421875" style="0" bestFit="1" customWidth="1"/>
  </cols>
  <sheetData>
    <row r="1" spans="1:6" ht="14.25">
      <c r="A1" s="72" t="s">
        <v>86</v>
      </c>
      <c r="B1" s="72"/>
      <c r="C1" s="72"/>
      <c r="D1" s="72"/>
      <c r="E1" s="72"/>
      <c r="F1" s="72"/>
    </row>
    <row r="2" spans="1:6" ht="14.25">
      <c r="A2" s="72"/>
      <c r="B2" s="72"/>
      <c r="C2" s="72"/>
      <c r="D2" s="72"/>
      <c r="E2" s="72"/>
      <c r="F2" s="72"/>
    </row>
    <row r="3" spans="1:6" ht="14.25">
      <c r="A3" s="72"/>
      <c r="B3" s="72">
        <v>2012</v>
      </c>
      <c r="C3" s="72">
        <v>2013</v>
      </c>
      <c r="D3" s="72">
        <v>2014</v>
      </c>
      <c r="E3" s="72"/>
      <c r="F3" s="72"/>
    </row>
    <row r="4" spans="1:6" ht="14.25">
      <c r="A4" s="72" t="s">
        <v>87</v>
      </c>
      <c r="B4" s="74">
        <f>1696250+621000</f>
        <v>2317250</v>
      </c>
      <c r="C4" s="74">
        <f>1696250+621000</f>
        <v>2317250</v>
      </c>
      <c r="D4" s="74">
        <f>1696250+621000</f>
        <v>2317250</v>
      </c>
      <c r="E4" s="72"/>
      <c r="F4" s="72"/>
    </row>
    <row r="5" spans="1:6" ht="14.25">
      <c r="A5" s="72" t="s">
        <v>88</v>
      </c>
      <c r="B5" s="74">
        <v>43700</v>
      </c>
      <c r="C5" s="74">
        <v>75600</v>
      </c>
      <c r="D5" s="74">
        <v>75600</v>
      </c>
      <c r="E5" s="72"/>
      <c r="F5" s="72"/>
    </row>
    <row r="6" spans="1:7" ht="14.25">
      <c r="A6" s="72" t="s">
        <v>89</v>
      </c>
      <c r="B6" s="74"/>
      <c r="C6" s="74">
        <f>102857+95858</f>
        <v>198715</v>
      </c>
      <c r="D6" s="74">
        <f>102857+95858</f>
        <v>198715</v>
      </c>
      <c r="E6" s="72"/>
      <c r="F6" s="72"/>
      <c r="G6" s="75"/>
    </row>
    <row r="7" spans="1:6" ht="14.25">
      <c r="A7" s="72" t="s">
        <v>90</v>
      </c>
      <c r="B7" s="74"/>
      <c r="C7" s="74">
        <f>39600+36905</f>
        <v>76505</v>
      </c>
      <c r="D7" s="74">
        <f>39600+36905</f>
        <v>76505</v>
      </c>
      <c r="E7" s="72"/>
      <c r="F7" s="72"/>
    </row>
    <row r="8" spans="1:6" ht="14.25">
      <c r="A8" s="76" t="s">
        <v>91</v>
      </c>
      <c r="B8" s="77">
        <f>B4+B5+B6+B7</f>
        <v>2360950</v>
      </c>
      <c r="C8" s="77">
        <f>C4+C5+C6+C7</f>
        <v>2668070</v>
      </c>
      <c r="D8" s="77">
        <f>D4+D5+D6+D7</f>
        <v>2668070</v>
      </c>
      <c r="E8" s="72"/>
      <c r="F8" s="72"/>
    </row>
    <row r="9" spans="1:6" ht="14.25">
      <c r="A9" s="76" t="s">
        <v>92</v>
      </c>
      <c r="B9" s="78">
        <v>1872500</v>
      </c>
      <c r="C9" s="78">
        <v>2617500</v>
      </c>
      <c r="D9" s="78">
        <v>2617500</v>
      </c>
      <c r="E9" s="72"/>
      <c r="F9" s="72"/>
    </row>
    <row r="10" spans="1:6" ht="15">
      <c r="A10" s="79" t="s">
        <v>93</v>
      </c>
      <c r="B10" s="80">
        <f>B9-B8</f>
        <v>-488450</v>
      </c>
      <c r="C10" s="80">
        <f>C9-C8</f>
        <v>-50570</v>
      </c>
      <c r="D10" s="80">
        <f>D9-D8</f>
        <v>-50570</v>
      </c>
      <c r="E10" s="72" t="s">
        <v>94</v>
      </c>
      <c r="F10" s="72"/>
    </row>
    <row r="11" spans="1:6" ht="14.25">
      <c r="A11" s="72"/>
      <c r="B11" s="81"/>
      <c r="C11" s="81"/>
      <c r="D11" s="81"/>
      <c r="E11" s="72"/>
      <c r="F11" s="72"/>
    </row>
    <row r="12" spans="1:6" ht="14.25">
      <c r="A12" s="72" t="s">
        <v>95</v>
      </c>
      <c r="B12" s="81"/>
      <c r="C12" s="81"/>
      <c r="D12" s="81"/>
      <c r="E12" s="72"/>
      <c r="F12" s="72"/>
    </row>
    <row r="13" spans="1:6" ht="14.25">
      <c r="A13" s="72" t="s">
        <v>96</v>
      </c>
      <c r="B13" s="74">
        <f>372500+230000</f>
        <v>602500</v>
      </c>
      <c r="C13" s="74">
        <v>1347500</v>
      </c>
      <c r="D13" s="74">
        <v>1347500</v>
      </c>
      <c r="E13" s="72"/>
      <c r="F13" s="72"/>
    </row>
    <row r="14" spans="1:6" ht="14.25">
      <c r="A14" s="72" t="s">
        <v>97</v>
      </c>
      <c r="B14" s="81">
        <v>1745150</v>
      </c>
      <c r="C14" s="81">
        <v>2052270</v>
      </c>
      <c r="D14" s="81">
        <v>2052270</v>
      </c>
      <c r="E14" s="72"/>
      <c r="F14" s="72"/>
    </row>
    <row r="15" spans="1:6" ht="15">
      <c r="A15" s="79" t="s">
        <v>93</v>
      </c>
      <c r="B15" s="80">
        <f>B13-B14</f>
        <v>-1142650</v>
      </c>
      <c r="C15" s="80">
        <f>C13-C14</f>
        <v>-704770</v>
      </c>
      <c r="D15" s="80">
        <f>D13-D14</f>
        <v>-704770</v>
      </c>
      <c r="E15" s="72"/>
      <c r="F15" s="72"/>
    </row>
    <row r="17" ht="14.25">
      <c r="A17" s="72" t="s">
        <v>98</v>
      </c>
    </row>
    <row r="18" spans="1:4" ht="42.75">
      <c r="A18" s="82" t="s">
        <v>99</v>
      </c>
      <c r="B18">
        <v>712500</v>
      </c>
      <c r="C18">
        <v>712500</v>
      </c>
      <c r="D18">
        <v>712500</v>
      </c>
    </row>
    <row r="19" spans="1:4" ht="12.75">
      <c r="A19" s="83" t="s">
        <v>93</v>
      </c>
      <c r="B19" s="84">
        <f>B15+B18</f>
        <v>-430150</v>
      </c>
      <c r="C19" s="84">
        <f>C15+C18</f>
        <v>7730</v>
      </c>
      <c r="D19" s="84">
        <f>D15+D18</f>
        <v>7730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u32a003</dc:creator>
  <cp:keywords/>
  <dc:description/>
  <cp:lastModifiedBy>u32a003</cp:lastModifiedBy>
  <cp:lastPrinted>2011-12-13T09:25:09Z</cp:lastPrinted>
  <dcterms:created xsi:type="dcterms:W3CDTF">2011-12-08T14:33:25Z</dcterms:created>
  <dcterms:modified xsi:type="dcterms:W3CDTF">2011-12-13T09:31:17Z</dcterms:modified>
  <cp:category/>
  <cp:version/>
  <cp:contentType/>
  <cp:contentStatus/>
</cp:coreProperties>
</file>