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015" activeTab="0"/>
  </bookViews>
  <sheets>
    <sheet name="Übersicht_Versorgung_u3J" sheetId="1" r:id="rId1"/>
    <sheet name="Übersicht_Versorgung_3b6J" sheetId="2" r:id="rId2"/>
    <sheet name="Übersicht_Versorgung_6b12J" sheetId="3" r:id="rId3"/>
  </sheets>
  <definedNames>
    <definedName name="_xlnm.Print_Area" localSheetId="1">'Übersicht_Versorgung_3b6J'!$A$1:$I$42</definedName>
    <definedName name="_xlnm.Print_Area" localSheetId="2">'Übersicht_Versorgung_6b12J'!$A$1:$I$46</definedName>
    <definedName name="_xlnm.Print_Area" localSheetId="0">'Übersicht_Versorgung_u3J'!$A$1:$I$45</definedName>
  </definedNames>
  <calcPr fullCalcOnLoad="1"/>
</workbook>
</file>

<file path=xl/sharedStrings.xml><?xml version="1.0" encoding="utf-8"?>
<sst xmlns="http://schemas.openxmlformats.org/spreadsheetml/2006/main" count="447" uniqueCount="149">
  <si>
    <t>gesamt</t>
  </si>
  <si>
    <t>Altersgruppe 0 - u. 3 Jahre</t>
  </si>
  <si>
    <t xml:space="preserve">Stand </t>
  </si>
  <si>
    <r>
      <t xml:space="preserve">Anzahl Kinder </t>
    </r>
    <r>
      <rPr>
        <sz val="8"/>
        <rFont val="Arial"/>
        <family val="2"/>
      </rPr>
      <t>(31.12. des Jahres bzw. des Vorjahres)</t>
    </r>
  </si>
  <si>
    <t>Tages-
pflege</t>
  </si>
  <si>
    <t>unter 8 Std.</t>
  </si>
  <si>
    <t>8 Std. und mehr</t>
  </si>
  <si>
    <t>Gesamt</t>
  </si>
  <si>
    <t>Anmerkungen</t>
  </si>
  <si>
    <t>inkl. Betriebsplätze belegt mit Stuttgarter Kindern</t>
  </si>
  <si>
    <t>Änderung der Einwohnerstatistik (nur Einwohner mit Hauptwohnsitz werden gezählt)
Kinderzahlen und Versorgungsgrad sind mit den Vorjahren nicht mehr vergleichbar!</t>
  </si>
  <si>
    <t>IST- Stand</t>
  </si>
  <si>
    <t>80% der Betriebsplätze wurden angenommen
(691 Betriebsplätze, davon 80%: 553)</t>
  </si>
  <si>
    <t>Fehlbedarf
an Plätzen</t>
  </si>
  <si>
    <t>beschlossene Plätze HH 10/11  (vgl. GRDrs 1295/2009), die noch umgesetzt werden und noch nicht in der Statistik enthalten sind</t>
  </si>
  <si>
    <t>beschlossene Plätze GRDrs 464/2010), die noch umgesetzt werden und noch nicht in der Statistik enthalten sind</t>
  </si>
  <si>
    <t>beschlossene Plätze GRDrs 7/2011), die noch umgesetzt werden und noch nicht in der Statistik enthalten sind</t>
  </si>
  <si>
    <t>beschlossene Plätze GRDrs 672/2012), die noch umgesetzt werden und noch nicht in der Statistik enthalten sind</t>
  </si>
  <si>
    <t>Fertigbauten (GRDrs 116/2013 und Ergänzungen)</t>
  </si>
  <si>
    <t>Vorlage GRDrs 177/2013</t>
  </si>
  <si>
    <t>beschlossene Plätze insgesamt</t>
  </si>
  <si>
    <t xml:space="preserve"> Kalkulation Versorgungs-
grad</t>
  </si>
  <si>
    <t>mögliche Entwicklung nach Umsetzung aller beschlossenen Plätze in den nächsten Jahren</t>
  </si>
  <si>
    <t>Altersgruppe 3- u. 6 Jahre</t>
  </si>
  <si>
    <t>31.12.2001 
(3,5 Jahrgänge zu 95%)</t>
  </si>
  <si>
    <t>31.12.2002 
(3,5 Jahrgänge zu 95%)</t>
  </si>
  <si>
    <t>31.12.2003 
(3,5 Jahrgänge zu 95%)</t>
  </si>
  <si>
    <t>31.12.2004 
(3,5 Jahrgänge zu 95%)</t>
  </si>
  <si>
    <t>Altersgruppe 6 - u. 12 Jahre</t>
  </si>
  <si>
    <t>Plätze Hort an Schulen</t>
  </si>
  <si>
    <t>Plätze in Tages einricht ungen</t>
  </si>
  <si>
    <t xml:space="preserve">Plätze gesamt </t>
  </si>
  <si>
    <t>31.12.2003
(5,5 Jahrgänge)</t>
  </si>
  <si>
    <t>31.12.2004 
(5,5 Jahrgänge)</t>
  </si>
  <si>
    <t xml:space="preserve">31.12.2005 
5 Jahrg. + 7 Mon. </t>
  </si>
  <si>
    <t xml:space="preserve">31.12.2006 
5 Jahrg. + 8 Mon. </t>
  </si>
  <si>
    <t xml:space="preserve">15.03.2008 
5 Jahrg. + 9 Mon. </t>
  </si>
  <si>
    <t xml:space="preserve">01.03.2010
5 Jahrg. + 9 Mon. </t>
  </si>
  <si>
    <t>80% der Betriebsplätze wurden angenommen (40 Betriebsplätze, davon 80%: 32)</t>
  </si>
  <si>
    <t xml:space="preserve">01.03.2011
5 Jahrg. + 9 Mon. </t>
  </si>
  <si>
    <t>absolut</t>
  </si>
  <si>
    <t>prozentual</t>
  </si>
  <si>
    <t>beschlossene Plätze HH 10/11  (vgl. GRDrs 1295/2009), die noch umgesetzt werden bzw. noch nicht in der Statistik enthalten sind</t>
  </si>
  <si>
    <t>beschlossene Plätze GRDrs 464/2010), die noch umgesetzt werden bzw. noch nicht in der Statistik enthalten sind</t>
  </si>
  <si>
    <t>beschlossene Plätze GRDrs 7/2011), die noch umgesetzt werden bzw. noch nicht in der Statistik enthalten sind</t>
  </si>
  <si>
    <t>beschlossene Plätze GRDrs 672/2012), die noch umgesetzt werden bzw. noch nicht in der Statistik enthalten sind</t>
  </si>
  <si>
    <t>Sachstand August 2014</t>
  </si>
  <si>
    <t>abzüglich der befristeten Fertigbauten</t>
  </si>
  <si>
    <t>Abzug befristete fertigbauten</t>
  </si>
  <si>
    <t>Veränderungen der GT-Platzzahlen</t>
  </si>
  <si>
    <t>80% der Betriebsplätze wurden angenommen (480 Betriebs-plätze, davon 80%: 384)</t>
  </si>
  <si>
    <t>Abzug befristete Fertigbauten</t>
  </si>
  <si>
    <t>Kalkulation Versorgungsgrad unter Berücksichtung Abzug der befristeten Fertigbauten</t>
  </si>
  <si>
    <t>80% der Betriebs-
plätze wurden angenommen (400 Betriebsplätze, davon 80%: 320)</t>
  </si>
  <si>
    <t>Veränderungen der Hortplätze an Schulen</t>
  </si>
  <si>
    <t>Veränderungen der Plätze in Tageseinrichtungen</t>
  </si>
  <si>
    <t>Korrekturen im Vergleich zu GRDrs 867/2013</t>
  </si>
  <si>
    <t>Veränderungen der Plätze gesamt (inkl. Tagespflege)</t>
  </si>
  <si>
    <t>Veränderungen der Platzzahlen gesamt (inkl. Tagespflege)</t>
  </si>
  <si>
    <t>beschlossene Plätze HH 12/13 (vgl. GRDrs 1147/2011), die noch umgesetzt werden bzw. noch nicht in der Statistik enthalten sind (für 12/13 und 14/15)</t>
  </si>
  <si>
    <t>beschlossene Plätze HH 14/15 (vgl. GRDrs 829/2013), die noch umgesetzt werden bzw. noch nicht in der Statistik enthalten sind</t>
  </si>
  <si>
    <t>Sachstand Mai 2015</t>
  </si>
  <si>
    <t>beschlossene Plätze GRDrs 640/2014), die noch umgesetzt werden bzw. noch nicht in der Statistik enthalten sind</t>
  </si>
  <si>
    <t>beschlossene Plätze HH 12/13 (vgl. GRDrs 1147/2011), die noch umgesetzt werden und noch nicht in der Statistik enthalten sind (für 12/13 und 14/15)</t>
  </si>
  <si>
    <t>FAG-Plätze nachrichtlich</t>
  </si>
  <si>
    <t>* inkl. Betriebsplätze belegt mit Stuttgarter Kindern
* * ohne FAG-Plätze (Plätze, die nicht in der Bedarfsplanung sind und Mittel aus dem Finanzausgleichsgesetz erhalten)</t>
  </si>
  <si>
    <t>80% der Betriebsplätze wurden angenommen
(881 Betriebsplätze, davon 80%: 705)</t>
  </si>
  <si>
    <t>Sachstand Mai 2015; Prüfung Statistik Juli 2015</t>
  </si>
  <si>
    <t>beschlossene Plätze GRDrs 640/2014, die noch umgesetzt werden bzw. noch nicht in der Statistik enthalten sind</t>
  </si>
  <si>
    <t>beschlossene Plätze GRDrs 233/2015, die noch umgesetzt werden bzw. noch nicht in der Statistik enthalten sind</t>
  </si>
  <si>
    <t>Beschlossene Plätze HH 10/11 (GRDrs 1295/2009); GRDrs 464/2010; GRDrs 7/2011; 
HH 12/13 (GRDrs 1147/2011); GRDrs 672/2012; GRDrs 177/2013; GRDrs 116/2013; HH 14/15 (GRDrs 829/2013); GRDrs 640/2014; GRDrs 233/2015</t>
  </si>
  <si>
    <t>davon bereits im Laufe 2015 bzw. Anfang 2015 in Betrieb gegangen</t>
  </si>
  <si>
    <t>ohne Plätze Planungsmittel HH 16/17</t>
  </si>
  <si>
    <t>Fehlbedarf
an Plätzen ***</t>
  </si>
  <si>
    <t>Plätze durch Planungsmittel 
HH 16/17</t>
  </si>
  <si>
    <t>Planungsmittel nur für ein Vorhaben (Plätze noch nicht bekannt)</t>
  </si>
  <si>
    <t>mögliche neue Maßnahmen
durch bereitgestellte Planungsmittel im HH 16/17</t>
  </si>
  <si>
    <t>Kalkulation Versorgungsgrad unter Berücksichtung der Planungsmittel aus HH 16/17</t>
  </si>
  <si>
    <t>mit Plätze Planungsmittel HH 16/17</t>
  </si>
  <si>
    <t>beschlossene Plätze insgesamt
noch in Umsetzung bzw. noch nicht in Statistik</t>
  </si>
  <si>
    <r>
      <t xml:space="preserve">31.12.2006
</t>
    </r>
    <r>
      <rPr>
        <sz val="8"/>
        <rFont val="Arial"/>
        <family val="2"/>
      </rPr>
      <t>(3 Jahrg. + 4 Mon. zu 95%)</t>
    </r>
  </si>
  <si>
    <r>
      <t xml:space="preserve">31.12.2005
</t>
    </r>
    <r>
      <rPr>
        <sz val="8"/>
        <rFont val="Arial"/>
        <family val="2"/>
      </rPr>
      <t>(3 Jahrg. + 5 Mon. zu 95%)</t>
    </r>
  </si>
  <si>
    <r>
      <t xml:space="preserve">15.03.2008
</t>
    </r>
    <r>
      <rPr>
        <sz val="8"/>
        <rFont val="Arial"/>
        <family val="2"/>
      </rPr>
      <t>(3 Jahrg. + 25% der 
6 b. 7-Jährigen zu 95%)</t>
    </r>
  </si>
  <si>
    <r>
      <t xml:space="preserve">01.03.2009
</t>
    </r>
    <r>
      <rPr>
        <sz val="8"/>
        <rFont val="Arial"/>
        <family val="2"/>
      </rPr>
      <t>(3 Jahrg. + 25% der 
6 b. 7-Jährigen zu 95%)</t>
    </r>
  </si>
  <si>
    <r>
      <t xml:space="preserve">01.03.2010
</t>
    </r>
    <r>
      <rPr>
        <sz val="8"/>
        <rFont val="Arial"/>
        <family val="2"/>
      </rPr>
      <t>(3 Jahrg. + 25% der 
6 b. 7-Jährigen zu 95%)</t>
    </r>
  </si>
  <si>
    <r>
      <t xml:space="preserve">01.03.2011
</t>
    </r>
    <r>
      <rPr>
        <sz val="8"/>
        <rFont val="Arial"/>
        <family val="2"/>
      </rPr>
      <t>(3 Jahrg. + 25% der 
6 b. 7-Jährigen zu 95%)</t>
    </r>
  </si>
  <si>
    <r>
      <t xml:space="preserve">01.03.2012
</t>
    </r>
    <r>
      <rPr>
        <sz val="8"/>
        <rFont val="Arial"/>
        <family val="2"/>
      </rPr>
      <t>(3 Jahrg. + 25% der 
6 b. 7-Jährigen zu 95%)</t>
    </r>
  </si>
  <si>
    <r>
      <t xml:space="preserve">01.03.2013
</t>
    </r>
    <r>
      <rPr>
        <sz val="8"/>
        <rFont val="Arial"/>
        <family val="2"/>
      </rPr>
      <t>(3 Jahrg. + 25% der 
6 b. 7-Jährigen zu 95%)</t>
    </r>
  </si>
  <si>
    <r>
      <t xml:space="preserve">01.03.2014
</t>
    </r>
    <r>
      <rPr>
        <sz val="8"/>
        <rFont val="Arial"/>
        <family val="2"/>
      </rPr>
      <t>(3 Jahrg. + 25% der 
6 b. 7-Jährigen zu 95%)</t>
    </r>
  </si>
  <si>
    <r>
      <t xml:space="preserve">Änderung der Jahrgangsberechnung bei den Kinderzahlen der 3 bis 6-Jährigen:
</t>
    </r>
    <r>
      <rPr>
        <b/>
        <sz val="10"/>
        <color indexed="10"/>
        <rFont val="Arial"/>
        <family val="2"/>
      </rPr>
      <t>3 Jahrg. + 27% der 6 b. 7-Jährigen zu 98%</t>
    </r>
    <r>
      <rPr>
        <b/>
        <sz val="10"/>
        <rFont val="Arial"/>
        <family val="2"/>
      </rPr>
      <t xml:space="preserve">
Kinderzahlen und Versorgungsgrad sind daher mit den Vorjahren nicht mehr vergleichbar!</t>
    </r>
  </si>
  <si>
    <r>
      <t xml:space="preserve">beschlossene Plätze HH 12/13 (vgl. GRDrs 1147/2011), </t>
    </r>
    <r>
      <rPr>
        <sz val="8"/>
        <color indexed="10"/>
        <rFont val="Arial"/>
        <family val="2"/>
      </rPr>
      <t>die noch umgesetzt werden bzw. noch nicht in der Statistik enthalten sind (für 12/13 und 14/15)</t>
    </r>
  </si>
  <si>
    <r>
      <t xml:space="preserve">beschlossene Plätze HH 14/15 (vgl. GRDrs 829/2013), </t>
    </r>
    <r>
      <rPr>
        <sz val="8"/>
        <color indexed="10"/>
        <rFont val="Arial"/>
        <family val="2"/>
      </rPr>
      <t>die noch umgesetzt werden bzw. noch nicht in der Statistik enthalten sind</t>
    </r>
  </si>
  <si>
    <t xml:space="preserve"> ggf. in der Vorlage erwähnen
Angaben 51-AL-01; neue Einrichtungen - 
Angaben liegen nicht vor</t>
  </si>
  <si>
    <t>im Vergleich zu IST</t>
  </si>
  <si>
    <t>mögliche neue Maßnahmen
durch bereitgestellte Planungsmittel 
im HH 16/17</t>
  </si>
  <si>
    <t>mögliche neue Plätze durch bereit-
gestellte Planungsmittel im HH 16/17</t>
  </si>
  <si>
    <r>
      <t xml:space="preserve">01.03.2009
</t>
    </r>
    <r>
      <rPr>
        <sz val="8"/>
        <rFont val="Arial"/>
        <family val="2"/>
      </rPr>
      <t xml:space="preserve">5 Jahrg. + 9 Mon. </t>
    </r>
  </si>
  <si>
    <r>
      <t xml:space="preserve">Änderung der Jahrgangsberechnung bei den Kinderzahlen der 6 bis unter 12-Jährigen:
</t>
    </r>
    <r>
      <rPr>
        <b/>
        <sz val="10"/>
        <color indexed="10"/>
        <rFont val="Arial"/>
        <family val="2"/>
      </rPr>
      <t>5 Jahrg. + 73% der 6 b. 7-Jährigen</t>
    </r>
    <r>
      <rPr>
        <b/>
        <sz val="10"/>
        <rFont val="Arial"/>
        <family val="2"/>
      </rPr>
      <t xml:space="preserve">
Kinderzahlen und Versorgungsgrad sind daher mit den Vorjahren nicht mehr vergleichbar!</t>
    </r>
  </si>
  <si>
    <t>80% der Betriebsplätze wurden angenommen (10 Betriebsplätze, davon 80%: 8)</t>
  </si>
  <si>
    <t>Beschlossene Plätze HH 10/11 (GRDrs 1295/2009); GRDrs 464/2010; GRDrs 7/2011; 
HH 12/13 (GRDrs 1147/2011); GRDrs 672/2012; GRDrs 177/2013; HH 14/15 (GRDrs 829/2013); GRDrs 640/2014; GRDrs 233/2015</t>
  </si>
  <si>
    <t>Sachstand Mai 2015; Prüfung Statistik Juli 2015; Korrektur im Vgl. zu GRDrs 233/2015 und zu GRDrs 650/2015</t>
  </si>
  <si>
    <t xml:space="preserve">Versorgungsziel: 61% für unter 3J. </t>
  </si>
  <si>
    <t>davon voraussichtlich bis Ende 2015 in Betrieb</t>
  </si>
  <si>
    <t>inkl. Betriebsplätze belegt mit Stuttgarter Kindern; ab 2008 gesonderte Ausweisung Hortplätze an Schulen</t>
  </si>
  <si>
    <t>01.03.2015
FAG-Plätze nachrichtlich</t>
  </si>
  <si>
    <t>IST - Stand 
01.03.2016</t>
  </si>
  <si>
    <t>80% der Betriebsplätze wurden angenommen
(947 Betriebsplätze, davon 80%: 758)</t>
  </si>
  <si>
    <r>
      <t xml:space="preserve">Angaben 51-AL-01; Eröffnungen neuer TTs/ Wiedereröffnung nach Sanierung 2015, die nicht in Statistik 3/2015 waren: </t>
    </r>
    <r>
      <rPr>
        <b/>
        <i/>
        <sz val="9"/>
        <color indexed="10"/>
        <rFont val="Arial"/>
        <family val="2"/>
      </rPr>
      <t>plus 646 Plätze</t>
    </r>
  </si>
  <si>
    <t>seit 2008 bis 2016 durchschnittlicher Platzgewinn</t>
  </si>
  <si>
    <t>Laut WL-Abgleich 2015 sind ca. 81% der Fehlplätze für 1 bis unter 3-J.: 3204 * 81%=2.595)</t>
  </si>
  <si>
    <r>
      <t xml:space="preserve">3.204
</t>
    </r>
    <r>
      <rPr>
        <sz val="9"/>
        <color indexed="10"/>
        <rFont val="Arial"/>
        <family val="2"/>
      </rPr>
      <t>davon 2.595 für 1- unter 3J.</t>
    </r>
  </si>
  <si>
    <r>
      <t>Fehlbedarf</t>
    </r>
    <r>
      <rPr>
        <b/>
        <sz val="9"/>
        <rFont val="Arial"/>
        <family val="2"/>
      </rPr>
      <t xml:space="preserve"> rechnerisch ermittelt </t>
    </r>
    <r>
      <rPr>
        <sz val="9"/>
        <rFont val="Arial"/>
        <family val="2"/>
      </rPr>
      <t xml:space="preserve">auf Grundlage des zentralen Wartelistenabgleichs 2015:
</t>
    </r>
    <r>
      <rPr>
        <b/>
        <sz val="9"/>
        <rFont val="Arial"/>
        <family val="2"/>
      </rPr>
      <t>Versorgungsziel von 61% 
für unter 3J.</t>
    </r>
  </si>
  <si>
    <r>
      <t xml:space="preserve">WL-Abgleich 2016 liegt noch nicht vor:
Fehlbedarf rechnerisch ermittelt auf Grundlage des zentralen Wartelistenabgleichs 2015: </t>
    </r>
    <r>
      <rPr>
        <b/>
        <sz val="8"/>
        <rFont val="Arial"/>
        <family val="2"/>
      </rPr>
      <t xml:space="preserve">Versorg-ungsziel von 61% für unter 3J.: </t>
    </r>
    <r>
      <rPr>
        <sz val="8"/>
        <rFont val="Arial"/>
        <family val="2"/>
      </rPr>
      <t>17.440 Ki * 61%=10.638 Pl.-7.434 vorh. Pl. = 3.204 Fehlplätze.</t>
    </r>
  </si>
  <si>
    <t>Sachstand April 2016; Prüfung Statistik Juli 2016
(für Sachstandsbericht JHA 10.10.2016)</t>
  </si>
  <si>
    <t>IST-Stand
01.03.2016
(3 Jahrg. + 
27% der 
6 b. 7-Jährigen zu 98%)</t>
  </si>
  <si>
    <t>80% der Betriebsplätze wurden angenommen (545 Betriebsplätze, davon 80%: 436)</t>
  </si>
  <si>
    <r>
      <t xml:space="preserve">01.03.2015
</t>
    </r>
    <r>
      <rPr>
        <b/>
        <sz val="8"/>
        <rFont val="Arial"/>
        <family val="2"/>
      </rPr>
      <t>(5 Jahrg. + 
73% der 
6 b. 7-Jährigen)</t>
    </r>
  </si>
  <si>
    <r>
      <t xml:space="preserve">01.03.2015
</t>
    </r>
    <r>
      <rPr>
        <b/>
        <sz val="8"/>
        <rFont val="Arial"/>
        <family val="2"/>
      </rPr>
      <t>(3 Jahrg. + 27% der 
6 b. 7-Jährigen 
zu 98%)</t>
    </r>
  </si>
  <si>
    <t>IST-Stand 
01.03.2016
(5 Jahrg. + 
73% der 
6 b. 7-Jährigen)</t>
  </si>
  <si>
    <t>beschlossene Plätze HH 16/17 (vgl. GRDrs 650/2015, Grüne Liste), die noch umgesetzt werden bzw. noch nicht in der Statistik enthalten sind</t>
  </si>
  <si>
    <t>Beschlossene Plätze HH 10/11 (GRDrs 1295/2009); GRDrs 464/2010; GRDrs 7/2011; 
HH 12/13 (GRDrs 1147/2011); GRDrs 672/2012; GRDrs 177/2013; GRDrs 116/2013; HH 14/15 (GRDrs 829/2013); GRDrs 640/2014; GRDrs 233/2015; HH16/17 (GRDrs 650/2015)</t>
  </si>
  <si>
    <t>Voraussichtlicher Versorgungsgrad Ende 2016</t>
  </si>
  <si>
    <t>Beschlossene Plätze HH 10/11 (GRDrs 1295/2009); GRDrs 464/2010; GRDrs 7/2011; 
HH 12/13 (GRDrs 1147/2011); GRDrs 672/2012; GRDrs 177/2013; HH 14/15 (GRDrs 829/2013); GRDrs 640/2014; GRDrs 233/2015; HH16/17 (GRDrs 650/2015)</t>
  </si>
  <si>
    <r>
      <t xml:space="preserve">990
</t>
    </r>
    <r>
      <rPr>
        <sz val="9"/>
        <rFont val="Arial"/>
        <family val="2"/>
      </rPr>
      <t>davon 381 für 1- unter 3J.</t>
    </r>
  </si>
  <si>
    <t>mögliche neue Maßnahmen
durch aktuelle Vorlage</t>
  </si>
  <si>
    <t>mögliche neue Plätze durch aktuelle Vorlage</t>
  </si>
  <si>
    <t>sonstige Plätze Schulkindbetreuung (Stand 30.09.2015)</t>
  </si>
  <si>
    <t>Angaben aus GRDrs 331/2016, Anlage 2</t>
  </si>
  <si>
    <t>Plätze in Schülerhäusern</t>
  </si>
  <si>
    <t>Verlässliche Grundschule *</t>
  </si>
  <si>
    <t>Angaben aus GRDrs 331/2016, Anlage 2
* (nur Gruppen nach 14.00 Uhr/ "flexible Nachmittags-betreuung")</t>
  </si>
  <si>
    <t>Plätze an Ganztages-
grundschule **</t>
  </si>
  <si>
    <t>Angaben aus GRDrs 331/2016, Anlage 2
** (gerechnet mit Durchschnittsklassen-größe 20 Kinder, Teiler jedoch bei 28)</t>
  </si>
  <si>
    <t>*** Altersgruppe 6 bis unter 12 Jahre 
(5 Jahrg. + 73% der 6 b. 7-Jährigen)</t>
  </si>
  <si>
    <t>Anträge in der aktuellen Vorlage 
GRDrs 658/2016</t>
  </si>
  <si>
    <t>statistischer Vers.grad bezogen auf alle Plätze</t>
  </si>
  <si>
    <t xml:space="preserve">statistischer Vers.grad Angebote 8 Std. und mehr </t>
  </si>
  <si>
    <t>Statistische Versorgungsentwicklung Gesamtstadt</t>
  </si>
  <si>
    <t>Kalkulation Versorgungsgrad auf Grundlage der aktuellen Kinderzahlen nach Umsetzung aller beschlossener Plätze (inkl. 80% der Betriebsplätze)</t>
  </si>
  <si>
    <t>Entwicklung Platzangebot 
(Soll-Plätze)</t>
  </si>
  <si>
    <t>statistischer 
Vers.grad bezogen auf alle Plätze</t>
  </si>
  <si>
    <t>Kalkulation Versorgungsgrad auf Grundlage hochgerechneter Kinderzahlen nach Umsetzung aller beschlossener Plätze (inkl. 80% der Betriebsplätze)</t>
  </si>
  <si>
    <t xml:space="preserve"> Kalkulation Versorgungs-
grad auf Grundlage der aktuellen Kinderzahlen</t>
  </si>
  <si>
    <t>Kalkulation Versorgungsgrad auf Grundlage der aktuellen Kinderzahlen unter Berücksichtigung der vorliegenden Anträge in der aktuellen Vorlage GRDrs 658/2016</t>
  </si>
  <si>
    <t>Sachstand April 2016; 
Prüfung Statistik Juli 2016
(für Sachstandsbericht JHA 10.10.2016)</t>
  </si>
  <si>
    <t>Kalkulation Versorgungsgrad auf Grundlage hochgerechneter Kinderzahlen unter Berücksichtigung der vorliegenden Anträge in der aktuellen Vorlage GRDrs 658/2016</t>
  </si>
  <si>
    <r>
      <t xml:space="preserve">Kalkulation Versorgungs-
grad auf Grundlage </t>
    </r>
    <r>
      <rPr>
        <b/>
        <u val="single"/>
        <sz val="10"/>
        <rFont val="Arial"/>
        <family val="2"/>
      </rPr>
      <t>hochgerechneter</t>
    </r>
    <r>
      <rPr>
        <b/>
        <sz val="10"/>
        <rFont val="Arial"/>
        <family val="2"/>
      </rPr>
      <t xml:space="preserve"> Kinderzahlen</t>
    </r>
  </si>
  <si>
    <t>Kalkulation Versorgungsgrad auf Grundlage der aktuellen Kinderzahlen nach Umsetzung aller beschlossener Plätze</t>
  </si>
  <si>
    <t>mögliche neue Maßnahmen durch aktuelle Vorlage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</si>
</sst>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0.0000"/>
    <numFmt numFmtId="166" formatCode="\+#,##0;[Red]\-#,##0"/>
    <numFmt numFmtId="167" formatCode="\+#,##0.0000;[Red]\-#,##0.0000"/>
    <numFmt numFmtId="168" formatCode="[Green]\+#,##0;[Red]\-#,##0"/>
    <numFmt numFmtId="169" formatCode="\+#,##0.000;[Red]\-#,##0.000"/>
    <numFmt numFmtId="170" formatCode="#,##0\ &quot;€&quot;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000_ ;[Red]\-0.0000\ "/>
    <numFmt numFmtId="176" formatCode="0.0%"/>
    <numFmt numFmtId="177" formatCode="_-* #,##0\ _€_-;\-* #,##0\ _€_-;_-* &quot;-&quot;??\ _€_-;_-@_-"/>
  </numFmts>
  <fonts count="7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9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b/>
      <i/>
      <sz val="9"/>
      <color indexed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0"/>
      <color rgb="FFFF0000"/>
      <name val="Arial"/>
      <family val="2"/>
    </font>
    <font>
      <i/>
      <sz val="8"/>
      <color rgb="FFFF0000"/>
      <name val="Arial"/>
      <family val="2"/>
    </font>
    <font>
      <i/>
      <sz val="9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i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333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wrapText="1"/>
    </xf>
    <xf numFmtId="14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176" fontId="10" fillId="0" borderId="10" xfId="0" applyNumberFormat="1" applyFont="1" applyFill="1" applyBorder="1" applyAlignment="1">
      <alignment horizontal="center" vertical="center" wrapText="1"/>
    </xf>
    <xf numFmtId="3" fontId="10" fillId="0" borderId="10" xfId="44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44" applyNumberFormat="1" applyFont="1" applyFill="1" applyBorder="1" applyAlignment="1">
      <alignment horizontal="center" vertical="center"/>
    </xf>
    <xf numFmtId="176" fontId="10" fillId="0" borderId="10" xfId="55" applyNumberFormat="1" applyFont="1" applyFill="1" applyBorder="1" applyAlignment="1">
      <alignment horizontal="center" vertical="center" wrapText="1"/>
    </xf>
    <xf numFmtId="14" fontId="10" fillId="0" borderId="10" xfId="44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wrapText="1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10" fillId="0" borderId="10" xfId="44" applyNumberFormat="1" applyFont="1" applyFill="1" applyBorder="1" applyAlignment="1">
      <alignment horizontal="center" vertical="distributed" shrinkToFit="1"/>
    </xf>
    <xf numFmtId="176" fontId="10" fillId="0" borderId="10" xfId="55" applyNumberFormat="1" applyFont="1" applyFill="1" applyBorder="1" applyAlignment="1">
      <alignment horizontal="center" vertical="distributed" shrinkToFit="1"/>
    </xf>
    <xf numFmtId="177" fontId="3" fillId="0" borderId="13" xfId="44" applyNumberFormat="1" applyFont="1" applyBorder="1" applyAlignment="1">
      <alignment wrapText="1"/>
    </xf>
    <xf numFmtId="177" fontId="3" fillId="0" borderId="0" xfId="44" applyNumberFormat="1" applyFont="1" applyAlignment="1">
      <alignment/>
    </xf>
    <xf numFmtId="14" fontId="10" fillId="0" borderId="10" xfId="0" applyNumberFormat="1" applyFont="1" applyFill="1" applyBorder="1" applyAlignment="1">
      <alignment horizontal="center" vertical="center"/>
    </xf>
    <xf numFmtId="1" fontId="1" fillId="0" borderId="10" xfId="44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3" fontId="0" fillId="0" borderId="10" xfId="44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44" applyNumberFormat="1" applyFont="1" applyFill="1" applyBorder="1" applyAlignment="1">
      <alignment horizontal="center" vertical="center" wrapText="1"/>
    </xf>
    <xf numFmtId="176" fontId="0" fillId="0" borderId="10" xfId="55" applyNumberFormat="1" applyFont="1" applyFill="1" applyBorder="1" applyAlignment="1">
      <alignment horizontal="center" vertical="distributed" shrinkToFit="1"/>
    </xf>
    <xf numFmtId="0" fontId="0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63" fillId="0" borderId="0" xfId="0" applyFont="1" applyAlignment="1">
      <alignment/>
    </xf>
    <xf numFmtId="3" fontId="7" fillId="0" borderId="15" xfId="44" applyNumberFormat="1" applyFont="1" applyFill="1" applyBorder="1" applyAlignment="1">
      <alignment horizontal="center" vertical="center" wrapText="1"/>
    </xf>
    <xf numFmtId="3" fontId="13" fillId="0" borderId="15" xfId="44" applyNumberFormat="1" applyFont="1" applyFill="1" applyBorder="1" applyAlignment="1">
      <alignment horizontal="center" vertical="center" wrapText="1"/>
    </xf>
    <xf numFmtId="176" fontId="13" fillId="0" borderId="15" xfId="55" applyNumberFormat="1" applyFont="1" applyFill="1" applyBorder="1" applyAlignment="1">
      <alignment horizontal="center" vertical="distributed" shrinkToFit="1"/>
    </xf>
    <xf numFmtId="176" fontId="7" fillId="0" borderId="15" xfId="55" applyNumberFormat="1" applyFont="1" applyFill="1" applyBorder="1" applyAlignment="1">
      <alignment horizontal="center" vertical="distributed" shrinkToFit="1"/>
    </xf>
    <xf numFmtId="1" fontId="8" fillId="0" borderId="16" xfId="44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64" fillId="0" borderId="0" xfId="0" applyFont="1" applyAlignment="1">
      <alignment/>
    </xf>
    <xf numFmtId="1" fontId="65" fillId="0" borderId="0" xfId="44" applyNumberFormat="1" applyFont="1" applyFill="1" applyBorder="1" applyAlignment="1">
      <alignment horizontal="center" vertical="center" wrapText="1"/>
    </xf>
    <xf numFmtId="177" fontId="66" fillId="0" borderId="0" xfId="44" applyNumberFormat="1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/>
    </xf>
    <xf numFmtId="1" fontId="66" fillId="0" borderId="0" xfId="44" applyNumberFormat="1" applyFont="1" applyFill="1" applyBorder="1" applyAlignment="1">
      <alignment horizontal="center" vertical="center" shrinkToFit="1"/>
    </xf>
    <xf numFmtId="176" fontId="66" fillId="0" borderId="0" xfId="55" applyNumberFormat="1" applyFont="1" applyFill="1" applyBorder="1" applyAlignment="1">
      <alignment horizontal="center" vertical="center" shrinkToFit="1"/>
    </xf>
    <xf numFmtId="176" fontId="66" fillId="0" borderId="0" xfId="55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/>
    </xf>
    <xf numFmtId="0" fontId="6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176" fontId="3" fillId="0" borderId="10" xfId="55" applyNumberFormat="1" applyFont="1" applyFill="1" applyBorder="1" applyAlignment="1">
      <alignment horizontal="center" vertical="distributed" shrinkToFit="1"/>
    </xf>
    <xf numFmtId="0" fontId="10" fillId="0" borderId="0" xfId="0" applyFont="1" applyFill="1" applyAlignment="1">
      <alignment/>
    </xf>
    <xf numFmtId="176" fontId="9" fillId="0" borderId="10" xfId="55" applyNumberFormat="1" applyFont="1" applyFill="1" applyBorder="1" applyAlignment="1">
      <alignment horizontal="center" vertical="center" wrapText="1"/>
    </xf>
    <xf numFmtId="176" fontId="9" fillId="0" borderId="10" xfId="55" applyNumberFormat="1" applyFont="1" applyFill="1" applyBorder="1" applyAlignment="1">
      <alignment horizontal="center" vertical="distributed" shrinkToFi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10" fillId="0" borderId="0" xfId="0" applyFont="1" applyAlignment="1">
      <alignment wrapText="1"/>
    </xf>
    <xf numFmtId="9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35" borderId="10" xfId="44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3" fontId="7" fillId="35" borderId="10" xfId="44" applyNumberFormat="1" applyFont="1" applyFill="1" applyBorder="1" applyAlignment="1">
      <alignment horizontal="center" vertical="center" wrapText="1"/>
    </xf>
    <xf numFmtId="3" fontId="13" fillId="33" borderId="10" xfId="44" applyNumberFormat="1" applyFont="1" applyFill="1" applyBorder="1" applyAlignment="1">
      <alignment horizontal="center" vertical="center" wrapText="1"/>
    </xf>
    <xf numFmtId="176" fontId="13" fillId="35" borderId="10" xfId="55" applyNumberFormat="1" applyFont="1" applyFill="1" applyBorder="1" applyAlignment="1">
      <alignment horizontal="center" vertical="distributed" shrinkToFit="1"/>
    </xf>
    <xf numFmtId="0" fontId="7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/>
    </xf>
    <xf numFmtId="0" fontId="16" fillId="0" borderId="14" xfId="0" applyFont="1" applyBorder="1" applyAlignment="1">
      <alignment wrapText="1"/>
    </xf>
    <xf numFmtId="3" fontId="64" fillId="0" borderId="10" xfId="44" applyNumberFormat="1" applyFont="1" applyFill="1" applyBorder="1" applyAlignment="1">
      <alignment horizontal="center" vertical="center" wrapText="1"/>
    </xf>
    <xf numFmtId="3" fontId="66" fillId="0" borderId="10" xfId="44" applyNumberFormat="1" applyFont="1" applyFill="1" applyBorder="1" applyAlignment="1">
      <alignment horizontal="center" vertical="center" wrapText="1"/>
    </xf>
    <xf numFmtId="176" fontId="66" fillId="0" borderId="10" xfId="55" applyNumberFormat="1" applyFont="1" applyFill="1" applyBorder="1" applyAlignment="1">
      <alignment horizontal="center" vertical="distributed" shrinkToFit="1"/>
    </xf>
    <xf numFmtId="176" fontId="64" fillId="0" borderId="10" xfId="55" applyNumberFormat="1" applyFont="1" applyFill="1" applyBorder="1" applyAlignment="1">
      <alignment horizontal="center" vertical="distributed" shrinkToFit="1"/>
    </xf>
    <xf numFmtId="1" fontId="67" fillId="0" borderId="10" xfId="44" applyNumberFormat="1" applyFont="1" applyFill="1" applyBorder="1" applyAlignment="1">
      <alignment horizontal="left" vertical="center" wrapText="1"/>
    </xf>
    <xf numFmtId="3" fontId="64" fillId="0" borderId="0" xfId="44" applyNumberFormat="1" applyFont="1" applyFill="1" applyBorder="1" applyAlignment="1">
      <alignment horizontal="center" vertical="center" wrapText="1"/>
    </xf>
    <xf numFmtId="3" fontId="66" fillId="0" borderId="0" xfId="44" applyNumberFormat="1" applyFont="1" applyFill="1" applyBorder="1" applyAlignment="1">
      <alignment horizontal="center" vertical="center" wrapText="1"/>
    </xf>
    <xf numFmtId="176" fontId="66" fillId="0" borderId="0" xfId="55" applyNumberFormat="1" applyFont="1" applyFill="1" applyBorder="1" applyAlignment="1">
      <alignment horizontal="center" vertical="distributed" shrinkToFit="1"/>
    </xf>
    <xf numFmtId="176" fontId="64" fillId="0" borderId="0" xfId="55" applyNumberFormat="1" applyFont="1" applyFill="1" applyBorder="1" applyAlignment="1">
      <alignment horizontal="center" vertical="distributed" shrinkToFit="1"/>
    </xf>
    <xf numFmtId="1" fontId="67" fillId="0" borderId="0" xfId="44" applyNumberFormat="1" applyFont="1" applyFill="1" applyBorder="1" applyAlignment="1">
      <alignment horizontal="left" vertical="center" wrapText="1"/>
    </xf>
    <xf numFmtId="14" fontId="66" fillId="3" borderId="10" xfId="0" applyNumberFormat="1" applyFont="1" applyFill="1" applyBorder="1" applyAlignment="1">
      <alignment horizontal="center" vertical="center" wrapText="1"/>
    </xf>
    <xf numFmtId="3" fontId="66" fillId="3" borderId="10" xfId="44" applyNumberFormat="1" applyFont="1" applyFill="1" applyBorder="1" applyAlignment="1">
      <alignment horizontal="center" vertical="center"/>
    </xf>
    <xf numFmtId="3" fontId="64" fillId="3" borderId="10" xfId="0" applyNumberFormat="1" applyFont="1" applyFill="1" applyBorder="1" applyAlignment="1">
      <alignment horizontal="center" vertical="center"/>
    </xf>
    <xf numFmtId="3" fontId="64" fillId="3" borderId="10" xfId="44" applyNumberFormat="1" applyFont="1" applyFill="1" applyBorder="1" applyAlignment="1">
      <alignment horizontal="center" vertical="center" wrapText="1"/>
    </xf>
    <xf numFmtId="3" fontId="66" fillId="3" borderId="10" xfId="44" applyNumberFormat="1" applyFont="1" applyFill="1" applyBorder="1" applyAlignment="1">
      <alignment horizontal="center" vertical="center" wrapText="1"/>
    </xf>
    <xf numFmtId="176" fontId="66" fillId="3" borderId="10" xfId="55" applyNumberFormat="1" applyFont="1" applyFill="1" applyBorder="1" applyAlignment="1">
      <alignment horizontal="center" vertical="distributed" shrinkToFit="1"/>
    </xf>
    <xf numFmtId="176" fontId="64" fillId="3" borderId="10" xfId="55" applyNumberFormat="1" applyFont="1" applyFill="1" applyBorder="1" applyAlignment="1">
      <alignment horizontal="center" vertical="distributed" shrinkToFit="1"/>
    </xf>
    <xf numFmtId="1" fontId="65" fillId="3" borderId="10" xfId="44" applyNumberFormat="1" applyFont="1" applyFill="1" applyBorder="1" applyAlignment="1">
      <alignment horizontal="left" vertical="center" wrapText="1"/>
    </xf>
    <xf numFmtId="0" fontId="64" fillId="3" borderId="0" xfId="0" applyFont="1" applyFill="1" applyAlignment="1">
      <alignment wrapText="1"/>
    </xf>
    <xf numFmtId="177" fontId="6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68" fillId="0" borderId="0" xfId="0" applyFont="1" applyAlignment="1">
      <alignment wrapText="1"/>
    </xf>
    <xf numFmtId="3" fontId="0" fillId="0" borderId="15" xfId="44" applyNumberFormat="1" applyFont="1" applyFill="1" applyBorder="1" applyAlignment="1">
      <alignment horizontal="center" vertical="center" wrapText="1"/>
    </xf>
    <xf numFmtId="176" fontId="3" fillId="0" borderId="15" xfId="55" applyNumberFormat="1" applyFont="1" applyFill="1" applyBorder="1" applyAlignment="1">
      <alignment horizontal="center" vertical="distributed" shrinkToFit="1"/>
    </xf>
    <xf numFmtId="176" fontId="0" fillId="0" borderId="15" xfId="55" applyNumberFormat="1" applyFont="1" applyFill="1" applyBorder="1" applyAlignment="1">
      <alignment horizontal="center" vertical="distributed" shrinkToFit="1"/>
    </xf>
    <xf numFmtId="1" fontId="1" fillId="0" borderId="16" xfId="44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14" fontId="69" fillId="33" borderId="10" xfId="0" applyNumberFormat="1" applyFont="1" applyFill="1" applyBorder="1" applyAlignment="1">
      <alignment horizontal="center" vertical="center" wrapText="1"/>
    </xf>
    <xf numFmtId="3" fontId="3" fillId="0" borderId="15" xfId="44" applyNumberFormat="1" applyFont="1" applyFill="1" applyBorder="1" applyAlignment="1">
      <alignment horizontal="center" vertical="center" wrapText="1"/>
    </xf>
    <xf numFmtId="3" fontId="3" fillId="35" borderId="10" xfId="44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5" borderId="10" xfId="44" applyNumberFormat="1" applyFont="1" applyFill="1" applyBorder="1" applyAlignment="1">
      <alignment horizontal="center" vertical="center" wrapText="1"/>
    </xf>
    <xf numFmtId="3" fontId="3" fillId="33" borderId="10" xfId="44" applyNumberFormat="1" applyFont="1" applyFill="1" applyBorder="1" applyAlignment="1">
      <alignment horizontal="center" vertical="center" wrapText="1"/>
    </xf>
    <xf numFmtId="176" fontId="3" fillId="35" borderId="10" xfId="55" applyNumberFormat="1" applyFont="1" applyFill="1" applyBorder="1" applyAlignment="1">
      <alignment horizontal="center" vertical="distributed" shrinkToFit="1"/>
    </xf>
    <xf numFmtId="176" fontId="0" fillId="33" borderId="10" xfId="55" applyNumberFormat="1" applyFont="1" applyFill="1" applyBorder="1" applyAlignment="1">
      <alignment horizontal="center" vertical="distributed" shrinkToFit="1"/>
    </xf>
    <xf numFmtId="1" fontId="1" fillId="33" borderId="10" xfId="44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wrapText="1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63" fillId="0" borderId="0" xfId="0" applyFont="1" applyFill="1" applyAlignment="1">
      <alignment/>
    </xf>
    <xf numFmtId="3" fontId="63" fillId="0" borderId="10" xfId="44" applyNumberFormat="1" applyFont="1" applyFill="1" applyBorder="1" applyAlignment="1">
      <alignment horizontal="center" vertical="center" wrapText="1"/>
    </xf>
    <xf numFmtId="3" fontId="69" fillId="0" borderId="10" xfId="44" applyNumberFormat="1" applyFont="1" applyFill="1" applyBorder="1" applyAlignment="1">
      <alignment horizontal="center" vertical="center" wrapText="1"/>
    </xf>
    <xf numFmtId="176" fontId="69" fillId="0" borderId="10" xfId="55" applyNumberFormat="1" applyFont="1" applyFill="1" applyBorder="1" applyAlignment="1">
      <alignment horizontal="center" vertical="distributed" shrinkToFit="1"/>
    </xf>
    <xf numFmtId="176" fontId="63" fillId="0" borderId="10" xfId="55" applyNumberFormat="1" applyFont="1" applyFill="1" applyBorder="1" applyAlignment="1">
      <alignment horizontal="center" vertical="distributed" shrinkToFit="1"/>
    </xf>
    <xf numFmtId="1" fontId="70" fillId="0" borderId="10" xfId="44" applyNumberFormat="1" applyFont="1" applyFill="1" applyBorder="1" applyAlignment="1">
      <alignment horizontal="left" vertical="center" wrapText="1"/>
    </xf>
    <xf numFmtId="0" fontId="63" fillId="0" borderId="12" xfId="0" applyFont="1" applyBorder="1" applyAlignment="1">
      <alignment/>
    </xf>
    <xf numFmtId="1" fontId="71" fillId="0" borderId="10" xfId="44" applyNumberFormat="1" applyFont="1" applyFill="1" applyBorder="1" applyAlignment="1">
      <alignment horizontal="left" vertical="center" wrapText="1"/>
    </xf>
    <xf numFmtId="14" fontId="69" fillId="0" borderId="10" xfId="0" applyNumberFormat="1" applyFont="1" applyFill="1" applyBorder="1" applyAlignment="1">
      <alignment horizontal="center" vertical="center" wrapText="1"/>
    </xf>
    <xf numFmtId="3" fontId="69" fillId="0" borderId="10" xfId="44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wrapText="1"/>
    </xf>
    <xf numFmtId="14" fontId="69" fillId="36" borderId="10" xfId="0" applyNumberFormat="1" applyFont="1" applyFill="1" applyBorder="1" applyAlignment="1">
      <alignment horizontal="center" vertical="center" wrapText="1"/>
    </xf>
    <xf numFmtId="3" fontId="69" fillId="36" borderId="10" xfId="44" applyNumberFormat="1" applyFont="1" applyFill="1" applyBorder="1" applyAlignment="1">
      <alignment horizontal="center" vertical="center"/>
    </xf>
    <xf numFmtId="3" fontId="63" fillId="36" borderId="10" xfId="0" applyNumberFormat="1" applyFont="1" applyFill="1" applyBorder="1" applyAlignment="1">
      <alignment horizontal="center" vertical="center"/>
    </xf>
    <xf numFmtId="3" fontId="63" fillId="36" borderId="10" xfId="44" applyNumberFormat="1" applyFont="1" applyFill="1" applyBorder="1" applyAlignment="1">
      <alignment horizontal="center" vertical="center" wrapText="1"/>
    </xf>
    <xf numFmtId="3" fontId="69" fillId="36" borderId="10" xfId="44" applyNumberFormat="1" applyFont="1" applyFill="1" applyBorder="1" applyAlignment="1">
      <alignment horizontal="center" vertical="center" wrapText="1"/>
    </xf>
    <xf numFmtId="176" fontId="69" fillId="36" borderId="10" xfId="55" applyNumberFormat="1" applyFont="1" applyFill="1" applyBorder="1" applyAlignment="1">
      <alignment horizontal="center" vertical="distributed" shrinkToFit="1"/>
    </xf>
    <xf numFmtId="176" fontId="63" fillId="36" borderId="10" xfId="55" applyNumberFormat="1" applyFont="1" applyFill="1" applyBorder="1" applyAlignment="1">
      <alignment horizontal="center" vertical="distributed" shrinkToFit="1"/>
    </xf>
    <xf numFmtId="1" fontId="72" fillId="36" borderId="10" xfId="44" applyNumberFormat="1" applyFont="1" applyFill="1" applyBorder="1" applyAlignment="1">
      <alignment horizontal="left" vertical="center" wrapText="1"/>
    </xf>
    <xf numFmtId="14" fontId="3" fillId="37" borderId="10" xfId="0" applyNumberFormat="1" applyFont="1" applyFill="1" applyBorder="1" applyAlignment="1">
      <alignment horizontal="center" vertical="center" wrapText="1"/>
    </xf>
    <xf numFmtId="3" fontId="3" fillId="37" borderId="10" xfId="44" applyNumberFormat="1" applyFont="1" applyFill="1" applyBorder="1" applyAlignment="1">
      <alignment horizontal="center" vertical="center"/>
    </xf>
    <xf numFmtId="3" fontId="0" fillId="37" borderId="10" xfId="0" applyNumberFormat="1" applyFont="1" applyFill="1" applyBorder="1" applyAlignment="1">
      <alignment horizontal="center" vertical="center"/>
    </xf>
    <xf numFmtId="3" fontId="0" fillId="37" borderId="10" xfId="44" applyNumberFormat="1" applyFont="1" applyFill="1" applyBorder="1" applyAlignment="1">
      <alignment horizontal="center" vertical="center" wrapText="1"/>
    </xf>
    <xf numFmtId="176" fontId="3" fillId="37" borderId="10" xfId="55" applyNumberFormat="1" applyFont="1" applyFill="1" applyBorder="1" applyAlignment="1">
      <alignment horizontal="center" vertical="distributed" shrinkToFit="1"/>
    </xf>
    <xf numFmtId="176" fontId="0" fillId="37" borderId="10" xfId="55" applyNumberFormat="1" applyFont="1" applyFill="1" applyBorder="1" applyAlignment="1">
      <alignment horizontal="center" vertical="distributed" shrinkToFit="1"/>
    </xf>
    <xf numFmtId="14" fontId="3" fillId="38" borderId="10" xfId="0" applyNumberFormat="1" applyFont="1" applyFill="1" applyBorder="1" applyAlignment="1">
      <alignment horizontal="center" vertical="center" wrapText="1"/>
    </xf>
    <xf numFmtId="3" fontId="3" fillId="38" borderId="10" xfId="44" applyNumberFormat="1" applyFont="1" applyFill="1" applyBorder="1" applyAlignment="1">
      <alignment horizontal="center" vertical="center"/>
    </xf>
    <xf numFmtId="3" fontId="0" fillId="38" borderId="10" xfId="0" applyNumberFormat="1" applyFont="1" applyFill="1" applyBorder="1" applyAlignment="1">
      <alignment horizontal="center" vertical="center"/>
    </xf>
    <xf numFmtId="3" fontId="0" fillId="38" borderId="10" xfId="44" applyNumberFormat="1" applyFont="1" applyFill="1" applyBorder="1" applyAlignment="1">
      <alignment horizontal="center" vertical="center" wrapText="1"/>
    </xf>
    <xf numFmtId="3" fontId="3" fillId="38" borderId="10" xfId="44" applyNumberFormat="1" applyFont="1" applyFill="1" applyBorder="1" applyAlignment="1">
      <alignment horizontal="center" vertical="center" wrapText="1"/>
    </xf>
    <xf numFmtId="176" fontId="3" fillId="38" borderId="10" xfId="55" applyNumberFormat="1" applyFont="1" applyFill="1" applyBorder="1" applyAlignment="1">
      <alignment horizontal="center" vertical="distributed" shrinkToFit="1"/>
    </xf>
    <xf numFmtId="176" fontId="0" fillId="38" borderId="10" xfId="55" applyNumberFormat="1" applyFont="1" applyFill="1" applyBorder="1" applyAlignment="1">
      <alignment horizontal="center" vertical="distributed" shrinkToFit="1"/>
    </xf>
    <xf numFmtId="1" fontId="9" fillId="38" borderId="10" xfId="44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177" fontId="19" fillId="0" borderId="0" xfId="44" applyNumberFormat="1" applyFont="1" applyAlignment="1">
      <alignment wrapText="1"/>
    </xf>
    <xf numFmtId="177" fontId="1" fillId="0" borderId="0" xfId="44" applyNumberFormat="1" applyFont="1" applyAlignment="1">
      <alignment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/>
    </xf>
    <xf numFmtId="0" fontId="3" fillId="34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76" fontId="10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 wrapText="1"/>
    </xf>
    <xf numFmtId="177" fontId="10" fillId="0" borderId="10" xfId="44" applyNumberFormat="1" applyFont="1" applyFill="1" applyBorder="1" applyAlignment="1">
      <alignment vertical="center" wrapText="1"/>
    </xf>
    <xf numFmtId="177" fontId="10" fillId="0" borderId="10" xfId="44" applyNumberFormat="1" applyFont="1" applyFill="1" applyBorder="1" applyAlignment="1">
      <alignment vertical="center"/>
    </xf>
    <xf numFmtId="3" fontId="10" fillId="0" borderId="11" xfId="44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vertical="center"/>
    </xf>
    <xf numFmtId="176" fontId="10" fillId="0" borderId="10" xfId="55" applyNumberFormat="1" applyFont="1" applyFill="1" applyBorder="1" applyAlignment="1">
      <alignment horizontal="center" vertical="center"/>
    </xf>
    <xf numFmtId="177" fontId="0" fillId="0" borderId="12" xfId="0" applyNumberFormat="1" applyFont="1" applyBorder="1" applyAlignment="1">
      <alignment wrapText="1"/>
    </xf>
    <xf numFmtId="0" fontId="10" fillId="0" borderId="10" xfId="49" applyNumberFormat="1" applyFont="1" applyFill="1" applyBorder="1" applyAlignment="1">
      <alignment horizontal="center" vertical="center"/>
    </xf>
    <xf numFmtId="0" fontId="10" fillId="0" borderId="11" xfId="49" applyNumberFormat="1" applyFont="1" applyFill="1" applyBorder="1" applyAlignment="1">
      <alignment horizontal="center" vertical="center" wrapText="1"/>
    </xf>
    <xf numFmtId="176" fontId="10" fillId="0" borderId="11" xfId="55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177" fontId="10" fillId="0" borderId="10" xfId="44" applyNumberFormat="1" applyFont="1" applyFill="1" applyBorder="1" applyAlignment="1">
      <alignment horizontal="center" vertical="center" wrapText="1"/>
    </xf>
    <xf numFmtId="1" fontId="10" fillId="0" borderId="10" xfId="44" applyNumberFormat="1" applyFont="1" applyFill="1" applyBorder="1" applyAlignment="1">
      <alignment horizontal="left" vertical="center" wrapText="1"/>
    </xf>
    <xf numFmtId="14" fontId="12" fillId="33" borderId="10" xfId="0" applyNumberFormat="1" applyFont="1" applyFill="1" applyBorder="1" applyAlignment="1">
      <alignment horizontal="center" vertical="center" wrapText="1"/>
    </xf>
    <xf numFmtId="14" fontId="72" fillId="33" borderId="10" xfId="0" applyNumberFormat="1" applyFont="1" applyFill="1" applyBorder="1" applyAlignment="1">
      <alignment horizontal="center" vertical="center" wrapText="1"/>
    </xf>
    <xf numFmtId="3" fontId="9" fillId="35" borderId="10" xfId="44" applyNumberFormat="1" applyFont="1" applyFill="1" applyBorder="1" applyAlignment="1">
      <alignment horizontal="center" vertical="center"/>
    </xf>
    <xf numFmtId="3" fontId="10" fillId="35" borderId="10" xfId="0" applyNumberFormat="1" applyFont="1" applyFill="1" applyBorder="1" applyAlignment="1">
      <alignment horizontal="center" vertical="center"/>
    </xf>
    <xf numFmtId="3" fontId="10" fillId="35" borderId="10" xfId="44" applyNumberFormat="1" applyFont="1" applyFill="1" applyBorder="1" applyAlignment="1">
      <alignment horizontal="center" vertical="center" wrapText="1"/>
    </xf>
    <xf numFmtId="176" fontId="10" fillId="33" borderId="10" xfId="55" applyNumberFormat="1" applyFont="1" applyFill="1" applyBorder="1" applyAlignment="1">
      <alignment horizontal="center" vertical="distributed" shrinkToFit="1"/>
    </xf>
    <xf numFmtId="1" fontId="10" fillId="33" borderId="10" xfId="44" applyNumberFormat="1" applyFont="1" applyFill="1" applyBorder="1" applyAlignment="1">
      <alignment horizontal="left" vertical="center" wrapText="1"/>
    </xf>
    <xf numFmtId="176" fontId="10" fillId="35" borderId="10" xfId="55" applyNumberFormat="1" applyFont="1" applyFill="1" applyBorder="1" applyAlignment="1">
      <alignment horizontal="center" vertical="distributed" shrinkToFit="1"/>
    </xf>
    <xf numFmtId="0" fontId="0" fillId="0" borderId="0" xfId="0" applyFont="1" applyFill="1" applyBorder="1" applyAlignment="1">
      <alignment wrapText="1"/>
    </xf>
    <xf numFmtId="3" fontId="3" fillId="0" borderId="10" xfId="44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10" xfId="44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0" fillId="0" borderId="0" xfId="0" applyFont="1" applyAlignment="1">
      <alignment wrapText="1"/>
    </xf>
    <xf numFmtId="0" fontId="2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vertical="center"/>
    </xf>
    <xf numFmtId="0" fontId="9" fillId="34" borderId="0" xfId="0" applyFont="1" applyFill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77" fontId="10" fillId="0" borderId="0" xfId="44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 wrapText="1"/>
    </xf>
    <xf numFmtId="9" fontId="10" fillId="0" borderId="10" xfId="55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0" fillId="0" borderId="0" xfId="0" applyFont="1" applyBorder="1" applyAlignment="1">
      <alignment/>
    </xf>
    <xf numFmtId="0" fontId="63" fillId="39" borderId="0" xfId="0" applyFont="1" applyFill="1" applyAlignment="1">
      <alignment wrapText="1"/>
    </xf>
    <xf numFmtId="3" fontId="69" fillId="39" borderId="10" xfId="44" applyNumberFormat="1" applyFont="1" applyFill="1" applyBorder="1" applyAlignment="1">
      <alignment horizontal="center" vertical="center" wrapText="1"/>
    </xf>
    <xf numFmtId="3" fontId="63" fillId="39" borderId="10" xfId="44" applyNumberFormat="1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vertical="center"/>
    </xf>
    <xf numFmtId="3" fontId="3" fillId="13" borderId="10" xfId="0" applyNumberFormat="1" applyFont="1" applyFill="1" applyBorder="1" applyAlignment="1">
      <alignment/>
    </xf>
    <xf numFmtId="3" fontId="63" fillId="19" borderId="10" xfId="44" applyNumberFormat="1" applyFont="1" applyFill="1" applyBorder="1" applyAlignment="1">
      <alignment horizontal="center" vertical="center" wrapText="1"/>
    </xf>
    <xf numFmtId="3" fontId="69" fillId="19" borderId="10" xfId="44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14" fontId="1" fillId="0" borderId="10" xfId="0" applyNumberFormat="1" applyFont="1" applyFill="1" applyBorder="1" applyAlignment="1">
      <alignment horizontal="center" vertical="center" wrapText="1"/>
    </xf>
    <xf numFmtId="3" fontId="22" fillId="0" borderId="10" xfId="44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44" applyNumberFormat="1" applyFont="1" applyFill="1" applyBorder="1" applyAlignment="1">
      <alignment horizontal="center" vertical="center" wrapText="1"/>
    </xf>
    <xf numFmtId="176" fontId="1" fillId="0" borderId="10" xfId="55" applyNumberFormat="1" applyFont="1" applyFill="1" applyBorder="1" applyAlignment="1">
      <alignment horizontal="center" vertical="distributed" shrinkToFit="1"/>
    </xf>
    <xf numFmtId="176" fontId="7" fillId="33" borderId="10" xfId="55" applyNumberFormat="1" applyFont="1" applyFill="1" applyBorder="1" applyAlignment="1">
      <alignment horizontal="center" vertical="distributed" shrinkToFit="1"/>
    </xf>
    <xf numFmtId="14" fontId="66" fillId="33" borderId="10" xfId="0" applyNumberFormat="1" applyFont="1" applyFill="1" applyBorder="1" applyAlignment="1">
      <alignment horizontal="center" vertical="center" wrapText="1"/>
    </xf>
    <xf numFmtId="0" fontId="64" fillId="0" borderId="12" xfId="0" applyFont="1" applyBorder="1" applyAlignment="1">
      <alignment/>
    </xf>
    <xf numFmtId="1" fontId="73" fillId="0" borderId="10" xfId="44" applyNumberFormat="1" applyFont="1" applyFill="1" applyBorder="1" applyAlignment="1">
      <alignment horizontal="left" vertical="center" wrapText="1"/>
    </xf>
    <xf numFmtId="0" fontId="64" fillId="0" borderId="0" xfId="0" applyFont="1" applyBorder="1" applyAlignment="1">
      <alignment/>
    </xf>
    <xf numFmtId="3" fontId="66" fillId="36" borderId="10" xfId="44" applyNumberFormat="1" applyFont="1" applyFill="1" applyBorder="1" applyAlignment="1">
      <alignment horizontal="center" vertical="center"/>
    </xf>
    <xf numFmtId="3" fontId="64" fillId="36" borderId="10" xfId="0" applyNumberFormat="1" applyFont="1" applyFill="1" applyBorder="1" applyAlignment="1">
      <alignment horizontal="center" vertical="center"/>
    </xf>
    <xf numFmtId="176" fontId="66" fillId="36" borderId="10" xfId="55" applyNumberFormat="1" applyFont="1" applyFill="1" applyBorder="1" applyAlignment="1">
      <alignment horizontal="center" vertical="distributed" shrinkToFit="1"/>
    </xf>
    <xf numFmtId="176" fontId="64" fillId="36" borderId="10" xfId="55" applyNumberFormat="1" applyFont="1" applyFill="1" applyBorder="1" applyAlignment="1">
      <alignment horizontal="center" vertical="distributed" shrinkToFit="1"/>
    </xf>
    <xf numFmtId="1" fontId="10" fillId="37" borderId="10" xfId="44" applyNumberFormat="1" applyFont="1" applyFill="1" applyBorder="1" applyAlignment="1">
      <alignment horizontal="left" vertical="center" wrapText="1"/>
    </xf>
    <xf numFmtId="3" fontId="69" fillId="37" borderId="10" xfId="44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64" fillId="40" borderId="0" xfId="0" applyFont="1" applyFill="1" applyAlignment="1">
      <alignment/>
    </xf>
    <xf numFmtId="0" fontId="70" fillId="0" borderId="0" xfId="0" applyFont="1" applyFill="1" applyAlignment="1">
      <alignment wrapText="1"/>
    </xf>
    <xf numFmtId="0" fontId="63" fillId="40" borderId="0" xfId="0" applyFont="1" applyFill="1" applyAlignment="1">
      <alignment/>
    </xf>
    <xf numFmtId="14" fontId="13" fillId="0" borderId="10" xfId="0" applyNumberFormat="1" applyFont="1" applyFill="1" applyBorder="1" applyAlignment="1">
      <alignment horizontal="center" vertical="center" wrapText="1"/>
    </xf>
    <xf numFmtId="3" fontId="13" fillId="0" borderId="10" xfId="44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44" applyNumberFormat="1" applyFont="1" applyFill="1" applyBorder="1" applyAlignment="1">
      <alignment horizontal="center" vertical="center" wrapText="1"/>
    </xf>
    <xf numFmtId="3" fontId="13" fillId="0" borderId="10" xfId="44" applyNumberFormat="1" applyFont="1" applyFill="1" applyBorder="1" applyAlignment="1">
      <alignment horizontal="center" vertical="center" wrapText="1"/>
    </xf>
    <xf numFmtId="176" fontId="13" fillId="0" borderId="10" xfId="55" applyNumberFormat="1" applyFont="1" applyFill="1" applyBorder="1" applyAlignment="1">
      <alignment horizontal="center" vertical="distributed" shrinkToFit="1"/>
    </xf>
    <xf numFmtId="176" fontId="7" fillId="0" borderId="10" xfId="55" applyNumberFormat="1" applyFont="1" applyFill="1" applyBorder="1" applyAlignment="1">
      <alignment horizontal="center" vertical="distributed" shrinkToFit="1"/>
    </xf>
    <xf numFmtId="0" fontId="7" fillId="0" borderId="0" xfId="0" applyFont="1" applyFill="1" applyAlignment="1">
      <alignment/>
    </xf>
    <xf numFmtId="3" fontId="7" fillId="0" borderId="0" xfId="44" applyNumberFormat="1" applyFont="1" applyFill="1" applyBorder="1" applyAlignment="1">
      <alignment horizontal="center" vertical="center" wrapText="1"/>
    </xf>
    <xf numFmtId="3" fontId="13" fillId="0" borderId="0" xfId="44" applyNumberFormat="1" applyFont="1" applyFill="1" applyBorder="1" applyAlignment="1">
      <alignment horizontal="center" vertical="center" wrapText="1"/>
    </xf>
    <xf numFmtId="176" fontId="13" fillId="0" borderId="0" xfId="55" applyNumberFormat="1" applyFont="1" applyFill="1" applyBorder="1" applyAlignment="1">
      <alignment horizontal="center" vertical="distributed" shrinkToFit="1"/>
    </xf>
    <xf numFmtId="176" fontId="7" fillId="0" borderId="0" xfId="55" applyNumberFormat="1" applyFont="1" applyFill="1" applyBorder="1" applyAlignment="1">
      <alignment horizontal="center" vertical="distributed" shrinkToFit="1"/>
    </xf>
    <xf numFmtId="0" fontId="7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7" fillId="0" borderId="14" xfId="0" applyFont="1" applyBorder="1" applyAlignment="1">
      <alignment/>
    </xf>
    <xf numFmtId="0" fontId="7" fillId="41" borderId="0" xfId="0" applyFont="1" applyFill="1" applyAlignment="1">
      <alignment/>
    </xf>
    <xf numFmtId="0" fontId="0" fillId="41" borderId="0" xfId="0" applyFont="1" applyFill="1" applyAlignment="1">
      <alignment/>
    </xf>
    <xf numFmtId="1" fontId="22" fillId="0" borderId="10" xfId="44" applyNumberFormat="1" applyFont="1" applyFill="1" applyBorder="1" applyAlignment="1">
      <alignment horizontal="left" vertical="center" wrapText="1"/>
    </xf>
    <xf numFmtId="1" fontId="70" fillId="0" borderId="17" xfId="44" applyNumberFormat="1" applyFont="1" applyFill="1" applyBorder="1" applyAlignment="1">
      <alignment horizontal="left" vertical="center" wrapText="1"/>
    </xf>
    <xf numFmtId="1" fontId="70" fillId="0" borderId="16" xfId="44" applyNumberFormat="1" applyFont="1" applyFill="1" applyBorder="1" applyAlignment="1">
      <alignment horizontal="left" vertical="center" wrapText="1"/>
    </xf>
    <xf numFmtId="3" fontId="63" fillId="0" borderId="0" xfId="44" applyNumberFormat="1" applyFont="1" applyFill="1" applyBorder="1" applyAlignment="1">
      <alignment horizontal="center" vertical="center" wrapText="1"/>
    </xf>
    <xf numFmtId="3" fontId="69" fillId="0" borderId="0" xfId="44" applyNumberFormat="1" applyFont="1" applyFill="1" applyBorder="1" applyAlignment="1">
      <alignment horizontal="center" vertical="center" wrapText="1"/>
    </xf>
    <xf numFmtId="176" fontId="69" fillId="0" borderId="0" xfId="55" applyNumberFormat="1" applyFont="1" applyFill="1" applyBorder="1" applyAlignment="1">
      <alignment horizontal="center" vertical="distributed" shrinkToFit="1"/>
    </xf>
    <xf numFmtId="176" fontId="63" fillId="0" borderId="0" xfId="55" applyNumberFormat="1" applyFont="1" applyFill="1" applyBorder="1" applyAlignment="1">
      <alignment horizontal="center" vertical="distributed" shrinkToFit="1"/>
    </xf>
    <xf numFmtId="1" fontId="70" fillId="0" borderId="0" xfId="44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 wrapText="1"/>
    </xf>
    <xf numFmtId="0" fontId="63" fillId="0" borderId="0" xfId="0" applyFont="1" applyFill="1" applyAlignment="1">
      <alignment wrapText="1"/>
    </xf>
    <xf numFmtId="0" fontId="3" fillId="0" borderId="10" xfId="0" applyFont="1" applyBorder="1" applyAlignment="1">
      <alignment/>
    </xf>
    <xf numFmtId="0" fontId="0" fillId="0" borderId="10" xfId="44" applyNumberFormat="1" applyFont="1" applyFill="1" applyBorder="1" applyAlignment="1">
      <alignment horizontal="center" vertical="center" wrapText="1"/>
    </xf>
    <xf numFmtId="3" fontId="3" fillId="37" borderId="10" xfId="44" applyNumberFormat="1" applyFont="1" applyFill="1" applyBorder="1" applyAlignment="1">
      <alignment horizontal="center" vertical="center" wrapText="1"/>
    </xf>
    <xf numFmtId="1" fontId="9" fillId="37" borderId="10" xfId="44" applyNumberFormat="1" applyFont="1" applyFill="1" applyBorder="1" applyAlignment="1">
      <alignment horizontal="left" vertical="center" wrapText="1"/>
    </xf>
    <xf numFmtId="0" fontId="69" fillId="0" borderId="14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4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4" fontId="72" fillId="36" borderId="10" xfId="0" applyNumberFormat="1" applyFont="1" applyFill="1" applyBorder="1" applyAlignment="1">
      <alignment horizontal="center" vertical="center" wrapText="1"/>
    </xf>
    <xf numFmtId="0" fontId="69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3" fontId="3" fillId="38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" fillId="0" borderId="0" xfId="0" applyFont="1" applyAlignment="1">
      <alignment wrapText="1"/>
    </xf>
    <xf numFmtId="14" fontId="3" fillId="33" borderId="10" xfId="0" applyNumberFormat="1" applyFont="1" applyFill="1" applyBorder="1" applyAlignment="1">
      <alignment horizontal="center" vertical="center" wrapText="1"/>
    </xf>
    <xf numFmtId="3" fontId="69" fillId="38" borderId="10" xfId="44" applyNumberFormat="1" applyFont="1" applyFill="1" applyBorder="1" applyAlignment="1">
      <alignment horizontal="center" vertical="center" wrapText="1"/>
    </xf>
    <xf numFmtId="1" fontId="10" fillId="38" borderId="10" xfId="44" applyNumberFormat="1" applyFont="1" applyFill="1" applyBorder="1" applyAlignment="1">
      <alignment horizontal="left" vertical="center" wrapText="1"/>
    </xf>
    <xf numFmtId="14" fontId="4" fillId="0" borderId="17" xfId="0" applyNumberFormat="1" applyFont="1" applyFill="1" applyBorder="1" applyAlignment="1">
      <alignment horizontal="left" vertical="center" wrapText="1"/>
    </xf>
    <xf numFmtId="14" fontId="4" fillId="0" borderId="15" xfId="0" applyNumberFormat="1" applyFont="1" applyFill="1" applyBorder="1" applyAlignment="1">
      <alignment horizontal="left" vertical="center" wrapText="1"/>
    </xf>
    <xf numFmtId="3" fontId="7" fillId="35" borderId="17" xfId="44" applyNumberFormat="1" applyFont="1" applyFill="1" applyBorder="1" applyAlignment="1">
      <alignment horizontal="center" vertical="center" wrapText="1"/>
    </xf>
    <xf numFmtId="3" fontId="7" fillId="35" borderId="16" xfId="44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vertical="center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14" fontId="3" fillId="33" borderId="17" xfId="0" applyNumberFormat="1" applyFont="1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14" fontId="3" fillId="33" borderId="16" xfId="0" applyNumberFormat="1" applyFont="1" applyFill="1" applyBorder="1" applyAlignment="1">
      <alignment horizontal="center" vertical="center" wrapText="1"/>
    </xf>
    <xf numFmtId="3" fontId="3" fillId="1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" fontId="70" fillId="0" borderId="17" xfId="44" applyNumberFormat="1" applyFont="1" applyFill="1" applyBorder="1" applyAlignment="1">
      <alignment horizontal="left" vertical="center" wrapText="1"/>
    </xf>
    <xf numFmtId="1" fontId="70" fillId="0" borderId="16" xfId="44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1" fontId="1" fillId="0" borderId="10" xfId="44" applyNumberFormat="1" applyFont="1" applyFill="1" applyBorder="1" applyAlignment="1">
      <alignment horizontal="left" vertical="center" wrapText="1"/>
    </xf>
    <xf numFmtId="1" fontId="1" fillId="0" borderId="17" xfId="44" applyNumberFormat="1" applyFont="1" applyFill="1" applyBorder="1" applyAlignment="1">
      <alignment horizontal="left" vertical="center" wrapText="1"/>
    </xf>
    <xf numFmtId="1" fontId="1" fillId="0" borderId="16" xfId="44" applyNumberFormat="1" applyFont="1" applyFill="1" applyBorder="1" applyAlignment="1">
      <alignment horizontal="left" vertical="center" wrapText="1"/>
    </xf>
    <xf numFmtId="1" fontId="67" fillId="0" borderId="17" xfId="44" applyNumberFormat="1" applyFont="1" applyFill="1" applyBorder="1" applyAlignment="1">
      <alignment horizontal="left" vertical="center" wrapText="1"/>
    </xf>
    <xf numFmtId="1" fontId="67" fillId="0" borderId="16" xfId="44" applyNumberFormat="1" applyFont="1" applyFill="1" applyBorder="1" applyAlignment="1">
      <alignment horizontal="left" vertical="center" wrapText="1"/>
    </xf>
    <xf numFmtId="1" fontId="1" fillId="33" borderId="10" xfId="44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76" fontId="72" fillId="36" borderId="17" xfId="55" applyNumberFormat="1" applyFont="1" applyFill="1" applyBorder="1" applyAlignment="1">
      <alignment horizontal="left" vertical="center" wrapText="1" shrinkToFit="1"/>
    </xf>
    <xf numFmtId="176" fontId="72" fillId="36" borderId="16" xfId="55" applyNumberFormat="1" applyFont="1" applyFill="1" applyBorder="1" applyAlignment="1">
      <alignment horizontal="left" vertical="center" wrapText="1" shrinkToFit="1"/>
    </xf>
    <xf numFmtId="1" fontId="10" fillId="38" borderId="10" xfId="44" applyNumberFormat="1" applyFont="1" applyFill="1" applyBorder="1" applyAlignment="1">
      <alignment horizontal="left" vertical="center" wrapText="1"/>
    </xf>
    <xf numFmtId="1" fontId="1" fillId="33" borderId="17" xfId="44" applyNumberFormat="1" applyFont="1" applyFill="1" applyBorder="1" applyAlignment="1">
      <alignment horizontal="left" vertical="center" wrapText="1"/>
    </xf>
    <xf numFmtId="1" fontId="1" fillId="33" borderId="16" xfId="44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76" fontId="15" fillId="0" borderId="19" xfId="0" applyNumberFormat="1" applyFont="1" applyFill="1" applyBorder="1" applyAlignment="1">
      <alignment horizontal="center" vertical="center" wrapText="1"/>
    </xf>
    <xf numFmtId="176" fontId="15" fillId="0" borderId="20" xfId="0" applyNumberFormat="1" applyFont="1" applyFill="1" applyBorder="1" applyAlignment="1">
      <alignment horizontal="center" vertical="center" wrapText="1"/>
    </xf>
    <xf numFmtId="176" fontId="15" fillId="0" borderId="14" xfId="0" applyNumberFormat="1" applyFont="1" applyFill="1" applyBorder="1" applyAlignment="1">
      <alignment horizontal="center" vertical="center" wrapText="1"/>
    </xf>
    <xf numFmtId="176" fontId="15" fillId="0" borderId="18" xfId="0" applyNumberFormat="1" applyFont="1" applyFill="1" applyBorder="1" applyAlignment="1">
      <alignment horizontal="center" vertical="center" wrapText="1"/>
    </xf>
    <xf numFmtId="176" fontId="15" fillId="0" borderId="21" xfId="0" applyNumberFormat="1" applyFont="1" applyFill="1" applyBorder="1" applyAlignment="1">
      <alignment horizontal="center" vertical="center" wrapText="1"/>
    </xf>
    <xf numFmtId="176" fontId="15" fillId="0" borderId="2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Dezimal 2" xfId="44"/>
    <cellStyle name="Eingabe" xfId="45"/>
    <cellStyle name="Ergebnis" xfId="46"/>
    <cellStyle name="Erklärender Text" xfId="47"/>
    <cellStyle name="Euro" xfId="48"/>
    <cellStyle name="Euro 2" xfId="49"/>
    <cellStyle name="Gut" xfId="50"/>
    <cellStyle name="Hyperlink" xfId="51"/>
    <cellStyle name="Neutral" xfId="52"/>
    <cellStyle name="Notiz" xfId="53"/>
    <cellStyle name="Percent" xfId="54"/>
    <cellStyle name="Prozent 2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23</xdr:row>
      <xdr:rowOff>123825</xdr:rowOff>
    </xdr:from>
    <xdr:to>
      <xdr:col>5</xdr:col>
      <xdr:colOff>57150</xdr:colOff>
      <xdr:row>23</xdr:row>
      <xdr:rowOff>266700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3333750" y="699135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409575</xdr:colOff>
      <xdr:row>23</xdr:row>
      <xdr:rowOff>104775</xdr:rowOff>
    </xdr:from>
    <xdr:to>
      <xdr:col>6</xdr:col>
      <xdr:colOff>76200</xdr:colOff>
      <xdr:row>23</xdr:row>
      <xdr:rowOff>247650</xdr:rowOff>
    </xdr:to>
    <xdr:sp>
      <xdr:nvSpPr>
        <xdr:cNvPr id="2" name="Textfeld 3"/>
        <xdr:cNvSpPr txBox="1">
          <a:spLocks noChangeArrowheads="1"/>
        </xdr:cNvSpPr>
      </xdr:nvSpPr>
      <xdr:spPr>
        <a:xfrm>
          <a:off x="3914775" y="6972300"/>
          <a:ext cx="361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  <xdr:twoCellAnchor>
    <xdr:from>
      <xdr:col>4</xdr:col>
      <xdr:colOff>400050</xdr:colOff>
      <xdr:row>20</xdr:row>
      <xdr:rowOff>123825</xdr:rowOff>
    </xdr:from>
    <xdr:to>
      <xdr:col>5</xdr:col>
      <xdr:colOff>57150</xdr:colOff>
      <xdr:row>20</xdr:row>
      <xdr:rowOff>266700</xdr:rowOff>
    </xdr:to>
    <xdr:sp>
      <xdr:nvSpPr>
        <xdr:cNvPr id="3" name="Textfeld 4"/>
        <xdr:cNvSpPr txBox="1">
          <a:spLocks noChangeArrowheads="1"/>
        </xdr:cNvSpPr>
      </xdr:nvSpPr>
      <xdr:spPr>
        <a:xfrm>
          <a:off x="3333750" y="54006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409575</xdr:colOff>
      <xdr:row>20</xdr:row>
      <xdr:rowOff>104775</xdr:rowOff>
    </xdr:from>
    <xdr:to>
      <xdr:col>6</xdr:col>
      <xdr:colOff>76200</xdr:colOff>
      <xdr:row>20</xdr:row>
      <xdr:rowOff>247650</xdr:rowOff>
    </xdr:to>
    <xdr:sp>
      <xdr:nvSpPr>
        <xdr:cNvPr id="4" name="Textfeld 5"/>
        <xdr:cNvSpPr txBox="1">
          <a:spLocks noChangeArrowheads="1"/>
        </xdr:cNvSpPr>
      </xdr:nvSpPr>
      <xdr:spPr>
        <a:xfrm>
          <a:off x="3914775" y="5381625"/>
          <a:ext cx="361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371475</xdr:colOff>
      <xdr:row>22</xdr:row>
      <xdr:rowOff>276225</xdr:rowOff>
    </xdr:from>
    <xdr:ext cx="238125" cy="247650"/>
    <xdr:sp>
      <xdr:nvSpPr>
        <xdr:cNvPr id="1" name="Textfeld 1"/>
        <xdr:cNvSpPr txBox="1">
          <a:spLocks noChangeArrowheads="1"/>
        </xdr:cNvSpPr>
      </xdr:nvSpPr>
      <xdr:spPr>
        <a:xfrm>
          <a:off x="3400425" y="8629650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5</xdr:col>
      <xdr:colOff>438150</xdr:colOff>
      <xdr:row>22</xdr:row>
      <xdr:rowOff>295275</xdr:rowOff>
    </xdr:from>
    <xdr:ext cx="295275" cy="257175"/>
    <xdr:sp>
      <xdr:nvSpPr>
        <xdr:cNvPr id="2" name="Textfeld 2"/>
        <xdr:cNvSpPr txBox="1">
          <a:spLocks noChangeArrowheads="1"/>
        </xdr:cNvSpPr>
      </xdr:nvSpPr>
      <xdr:spPr>
        <a:xfrm>
          <a:off x="4038600" y="8648700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oneCellAnchor>
  <xdr:oneCellAnchor>
    <xdr:from>
      <xdr:col>4</xdr:col>
      <xdr:colOff>371475</xdr:colOff>
      <xdr:row>20</xdr:row>
      <xdr:rowOff>276225</xdr:rowOff>
    </xdr:from>
    <xdr:ext cx="238125" cy="247650"/>
    <xdr:sp>
      <xdr:nvSpPr>
        <xdr:cNvPr id="3" name="Textfeld 3"/>
        <xdr:cNvSpPr txBox="1">
          <a:spLocks noChangeArrowheads="1"/>
        </xdr:cNvSpPr>
      </xdr:nvSpPr>
      <xdr:spPr>
        <a:xfrm>
          <a:off x="3400425" y="7543800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5</xdr:col>
      <xdr:colOff>438150</xdr:colOff>
      <xdr:row>20</xdr:row>
      <xdr:rowOff>295275</xdr:rowOff>
    </xdr:from>
    <xdr:ext cx="295275" cy="257175"/>
    <xdr:sp>
      <xdr:nvSpPr>
        <xdr:cNvPr id="4" name="Textfeld 4"/>
        <xdr:cNvSpPr txBox="1">
          <a:spLocks noChangeArrowheads="1"/>
        </xdr:cNvSpPr>
      </xdr:nvSpPr>
      <xdr:spPr>
        <a:xfrm>
          <a:off x="4038600" y="7562850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409575</xdr:colOff>
      <xdr:row>45</xdr:row>
      <xdr:rowOff>123825</xdr:rowOff>
    </xdr:from>
    <xdr:ext cx="342900" cy="247650"/>
    <xdr:sp>
      <xdr:nvSpPr>
        <xdr:cNvPr id="1" name="Textfeld 1"/>
        <xdr:cNvSpPr txBox="1">
          <a:spLocks noChangeArrowheads="1"/>
        </xdr:cNvSpPr>
      </xdr:nvSpPr>
      <xdr:spPr>
        <a:xfrm>
          <a:off x="1704975" y="1563052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5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 outlineLevelRow="1" outlineLevelCol="1"/>
  <cols>
    <col min="1" max="1" width="17.00390625" style="1" customWidth="1"/>
    <col min="2" max="2" width="10.57421875" style="1" customWidth="1"/>
    <col min="3" max="3" width="7.28125" style="1" customWidth="1"/>
    <col min="4" max="4" width="9.140625" style="1" customWidth="1"/>
    <col min="5" max="5" width="8.57421875" style="1" customWidth="1"/>
    <col min="6" max="6" width="10.421875" style="1" customWidth="1"/>
    <col min="7" max="7" width="11.8515625" style="1" customWidth="1"/>
    <col min="8" max="8" width="12.00390625" style="1" customWidth="1"/>
    <col min="9" max="9" width="35.7109375" style="61" customWidth="1"/>
    <col min="10" max="10" width="3.7109375" style="1" customWidth="1"/>
    <col min="11" max="11" width="38.7109375" style="1" hidden="1" customWidth="1" outlineLevel="1"/>
    <col min="12" max="12" width="24.57421875" style="1" hidden="1" customWidth="1" outlineLevel="1"/>
    <col min="13" max="13" width="11.7109375" style="1" hidden="1" customWidth="1" outlineLevel="1"/>
    <col min="14" max="14" width="11.421875" style="1" hidden="1" customWidth="1" outlineLevel="1"/>
    <col min="15" max="15" width="7.00390625" style="1" customWidth="1" collapsed="1"/>
    <col min="16" max="18" width="7.00390625" style="4" hidden="1" customWidth="1" outlineLevel="1"/>
    <col min="19" max="20" width="4.421875" style="4" hidden="1" customWidth="1" outlineLevel="1"/>
    <col min="21" max="21" width="24.8515625" style="4" hidden="1" customWidth="1" outlineLevel="1"/>
    <col min="22" max="22" width="2.7109375" style="4" hidden="1" customWidth="1" outlineLevel="1"/>
    <col min="23" max="23" width="25.421875" style="4" hidden="1" customWidth="1" outlineLevel="1"/>
    <col min="24" max="24" width="4.8515625" style="1" customWidth="1" collapsed="1"/>
    <col min="25" max="25" width="4.8515625" style="4" hidden="1" customWidth="1" outlineLevel="1"/>
    <col min="26" max="27" width="7.00390625" style="4" hidden="1" customWidth="1" outlineLevel="1"/>
    <col min="28" max="29" width="4.421875" style="4" hidden="1" customWidth="1" outlineLevel="1"/>
    <col min="30" max="30" width="24.8515625" style="4" hidden="1" customWidth="1" outlineLevel="1"/>
    <col min="31" max="31" width="2.7109375" style="4" hidden="1" customWidth="1" outlineLevel="1"/>
    <col min="32" max="33" width="7.00390625" style="4" hidden="1" customWidth="1" outlineLevel="1"/>
    <col min="34" max="34" width="5.57421875" style="4" hidden="1" customWidth="1" outlineLevel="1"/>
    <col min="35" max="35" width="6.7109375" style="1" customWidth="1" collapsed="1"/>
    <col min="36" max="38" width="9.421875" style="1" hidden="1" customWidth="1" outlineLevel="1"/>
    <col min="39" max="39" width="5.7109375" style="1" hidden="1" customWidth="1" outlineLevel="1"/>
    <col min="40" max="40" width="4.8515625" style="1" hidden="1" customWidth="1" outlineLevel="1"/>
    <col min="41" max="41" width="22.00390625" style="1" hidden="1" customWidth="1" outlineLevel="1"/>
    <col min="42" max="42" width="4.7109375" style="1" hidden="1" customWidth="1" outlineLevel="1"/>
    <col min="43" max="44" width="11.421875" style="1" hidden="1" customWidth="1" outlineLevel="1"/>
    <col min="45" max="45" width="11.421875" style="0" customWidth="1" collapsed="1"/>
  </cols>
  <sheetData>
    <row r="1" spans="1:12" s="4" customFormat="1" ht="25.5" customHeight="1">
      <c r="A1" s="2" t="s">
        <v>137</v>
      </c>
      <c r="B1" s="3"/>
      <c r="C1" s="3"/>
      <c r="D1" s="3"/>
      <c r="F1" s="3"/>
      <c r="H1" s="5"/>
      <c r="I1" s="6"/>
      <c r="L1" s="161" t="s">
        <v>108</v>
      </c>
    </row>
    <row r="2" spans="2:9" s="4" customFormat="1" ht="12.75">
      <c r="B2" s="6"/>
      <c r="D2" s="6"/>
      <c r="E2" s="6"/>
      <c r="H2" s="7"/>
      <c r="I2" s="6"/>
    </row>
    <row r="3" spans="1:14" s="4" customFormat="1" ht="30.75" customHeight="1">
      <c r="A3" s="299" t="s">
        <v>1</v>
      </c>
      <c r="B3" s="299"/>
      <c r="C3" s="299"/>
      <c r="D3" s="299"/>
      <c r="E3" s="299"/>
      <c r="F3" s="299"/>
      <c r="G3" s="299"/>
      <c r="H3" s="299"/>
      <c r="I3" s="8"/>
      <c r="M3" s="298" t="s">
        <v>58</v>
      </c>
      <c r="N3" s="298"/>
    </row>
    <row r="4" spans="1:14" s="4" customFormat="1" ht="25.5" customHeight="1">
      <c r="A4" s="9"/>
      <c r="B4" s="9"/>
      <c r="C4" s="298" t="s">
        <v>139</v>
      </c>
      <c r="D4" s="298"/>
      <c r="E4" s="298"/>
      <c r="F4" s="298"/>
      <c r="G4" s="10"/>
      <c r="H4" s="11"/>
      <c r="I4" s="8"/>
      <c r="M4" s="298"/>
      <c r="N4" s="298"/>
    </row>
    <row r="5" spans="1:14" s="4" customFormat="1" ht="69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135</v>
      </c>
      <c r="H5" s="13" t="s">
        <v>136</v>
      </c>
      <c r="I5" s="14" t="s">
        <v>8</v>
      </c>
      <c r="M5" s="70" t="s">
        <v>40</v>
      </c>
      <c r="N5" s="70" t="s">
        <v>41</v>
      </c>
    </row>
    <row r="6" spans="1:14" s="4" customFormat="1" ht="12.75" hidden="1" outlineLevel="1">
      <c r="A6" s="15">
        <v>36891</v>
      </c>
      <c r="B6" s="16">
        <v>15544</v>
      </c>
      <c r="C6" s="17"/>
      <c r="D6" s="300">
        <v>1194</v>
      </c>
      <c r="E6" s="301"/>
      <c r="F6" s="18">
        <v>1194</v>
      </c>
      <c r="G6" s="67">
        <v>0.0768</v>
      </c>
      <c r="H6" s="19"/>
      <c r="I6" s="20"/>
      <c r="M6" s="82"/>
      <c r="N6" s="82"/>
    </row>
    <row r="7" spans="1:14" s="4" customFormat="1" ht="12.75" hidden="1" outlineLevel="1">
      <c r="A7" s="15">
        <v>37256</v>
      </c>
      <c r="B7" s="16">
        <v>15578</v>
      </c>
      <c r="C7" s="17"/>
      <c r="D7" s="16">
        <v>84</v>
      </c>
      <c r="E7" s="16">
        <v>1178</v>
      </c>
      <c r="F7" s="18">
        <v>1262</v>
      </c>
      <c r="G7" s="67">
        <v>0.081</v>
      </c>
      <c r="H7" s="19">
        <v>0.076</v>
      </c>
      <c r="I7" s="21"/>
      <c r="M7" s="83">
        <f>F7-F6</f>
        <v>68</v>
      </c>
      <c r="N7" s="84">
        <f>M7/F6</f>
        <v>0.05695142378559464</v>
      </c>
    </row>
    <row r="8" spans="1:14" s="4" customFormat="1" ht="12.75" hidden="1" outlineLevel="1">
      <c r="A8" s="15">
        <v>37621</v>
      </c>
      <c r="B8" s="16">
        <v>15441</v>
      </c>
      <c r="C8" s="17"/>
      <c r="D8" s="16">
        <v>164</v>
      </c>
      <c r="E8" s="16">
        <v>1419</v>
      </c>
      <c r="F8" s="18">
        <v>1583</v>
      </c>
      <c r="G8" s="67">
        <v>0.103</v>
      </c>
      <c r="H8" s="19">
        <v>0.092</v>
      </c>
      <c r="I8" s="21"/>
      <c r="M8" s="83">
        <f aca="true" t="shared" si="0" ref="M8:M16">F8-F7</f>
        <v>321</v>
      </c>
      <c r="N8" s="84">
        <f aca="true" t="shared" si="1" ref="N8:N16">M8/F7</f>
        <v>0.2543581616481775</v>
      </c>
    </row>
    <row r="9" spans="1:14" s="4" customFormat="1" ht="12.75" hidden="1" outlineLevel="1">
      <c r="A9" s="15">
        <v>37986</v>
      </c>
      <c r="B9" s="18">
        <v>15281</v>
      </c>
      <c r="C9" s="18"/>
      <c r="D9" s="17">
        <v>155</v>
      </c>
      <c r="E9" s="17">
        <v>1573</v>
      </c>
      <c r="F9" s="17">
        <v>1728</v>
      </c>
      <c r="G9" s="68">
        <v>0.113</v>
      </c>
      <c r="H9" s="22">
        <v>0.103</v>
      </c>
      <c r="I9" s="21"/>
      <c r="M9" s="83">
        <f t="shared" si="0"/>
        <v>145</v>
      </c>
      <c r="N9" s="84">
        <f t="shared" si="1"/>
        <v>0.0915982312065698</v>
      </c>
    </row>
    <row r="10" spans="1:14" s="4" customFormat="1" ht="12.75" hidden="1" outlineLevel="1">
      <c r="A10" s="15">
        <v>38352</v>
      </c>
      <c r="B10" s="23">
        <v>15341</v>
      </c>
      <c r="C10" s="23">
        <v>422</v>
      </c>
      <c r="D10" s="24">
        <v>271</v>
      </c>
      <c r="E10" s="23">
        <v>1784</v>
      </c>
      <c r="F10" s="25">
        <f aca="true" t="shared" si="2" ref="F10:F16">SUM(C10:E10)</f>
        <v>2477</v>
      </c>
      <c r="G10" s="65">
        <f aca="true" t="shared" si="3" ref="G10:G16">F10/B10</f>
        <v>0.16146274688742585</v>
      </c>
      <c r="H10" s="26">
        <f>E10/B10</f>
        <v>0.11628968124633335</v>
      </c>
      <c r="I10" s="21"/>
      <c r="M10" s="71">
        <f t="shared" si="0"/>
        <v>749</v>
      </c>
      <c r="N10" s="73">
        <f t="shared" si="1"/>
        <v>0.43344907407407407</v>
      </c>
    </row>
    <row r="11" spans="1:14" s="30" customFormat="1" ht="17.25" customHeight="1" collapsed="1">
      <c r="A11" s="27">
        <v>38717</v>
      </c>
      <c r="B11" s="23">
        <v>15480</v>
      </c>
      <c r="C11" s="23">
        <v>430</v>
      </c>
      <c r="D11" s="17">
        <v>454</v>
      </c>
      <c r="E11" s="23">
        <v>1934</v>
      </c>
      <c r="F11" s="25">
        <f t="shared" si="2"/>
        <v>2818</v>
      </c>
      <c r="G11" s="65">
        <f t="shared" si="3"/>
        <v>0.18204134366925065</v>
      </c>
      <c r="H11" s="26">
        <v>0.125</v>
      </c>
      <c r="I11" s="28"/>
      <c r="J11" s="29"/>
      <c r="M11" s="71">
        <f t="shared" si="0"/>
        <v>341</v>
      </c>
      <c r="N11" s="73">
        <f t="shared" si="1"/>
        <v>0.13766653209527654</v>
      </c>
    </row>
    <row r="12" spans="1:14" s="34" customFormat="1" ht="17.25" customHeight="1">
      <c r="A12" s="27">
        <v>39082</v>
      </c>
      <c r="B12" s="31">
        <v>15564</v>
      </c>
      <c r="C12" s="31">
        <v>427</v>
      </c>
      <c r="D12" s="31">
        <v>802</v>
      </c>
      <c r="E12" s="31">
        <v>2123</v>
      </c>
      <c r="F12" s="31">
        <f t="shared" si="2"/>
        <v>3352</v>
      </c>
      <c r="G12" s="66">
        <f t="shared" si="3"/>
        <v>0.21536879979439733</v>
      </c>
      <c r="H12" s="32">
        <f aca="true" t="shared" si="4" ref="H12:H18">E12/B12</f>
        <v>0.13640452325880237</v>
      </c>
      <c r="I12" s="33"/>
      <c r="L12" s="160"/>
      <c r="M12" s="71">
        <f t="shared" si="0"/>
        <v>534</v>
      </c>
      <c r="N12" s="73">
        <f t="shared" si="1"/>
        <v>0.18949609652235627</v>
      </c>
    </row>
    <row r="13" spans="1:14" s="4" customFormat="1" ht="17.25" customHeight="1">
      <c r="A13" s="35">
        <v>39522</v>
      </c>
      <c r="B13" s="25">
        <v>15689</v>
      </c>
      <c r="C13" s="17">
        <v>371</v>
      </c>
      <c r="D13" s="23">
        <v>844</v>
      </c>
      <c r="E13" s="23">
        <v>2525</v>
      </c>
      <c r="F13" s="23">
        <f t="shared" si="2"/>
        <v>3740</v>
      </c>
      <c r="G13" s="66">
        <f t="shared" si="3"/>
        <v>0.23838358085282682</v>
      </c>
      <c r="H13" s="32">
        <f t="shared" si="4"/>
        <v>0.16094078653833896</v>
      </c>
      <c r="I13" s="36"/>
      <c r="L13" s="223"/>
      <c r="M13" s="71">
        <f t="shared" si="0"/>
        <v>388</v>
      </c>
      <c r="N13" s="73">
        <f t="shared" si="1"/>
        <v>0.11575178997613365</v>
      </c>
    </row>
    <row r="14" spans="1:14" s="4" customFormat="1" ht="27" customHeight="1">
      <c r="A14" s="37">
        <v>39873</v>
      </c>
      <c r="B14" s="38">
        <v>15859</v>
      </c>
      <c r="C14" s="39">
        <v>445</v>
      </c>
      <c r="D14" s="40">
        <v>869</v>
      </c>
      <c r="E14" s="40">
        <v>2847</v>
      </c>
      <c r="F14" s="40">
        <f t="shared" si="2"/>
        <v>4161</v>
      </c>
      <c r="G14" s="63">
        <f t="shared" si="3"/>
        <v>0.26237467683964943</v>
      </c>
      <c r="H14" s="41">
        <f t="shared" si="4"/>
        <v>0.1795195157323917</v>
      </c>
      <c r="I14" s="36" t="s">
        <v>9</v>
      </c>
      <c r="J14" s="42"/>
      <c r="L14" s="305">
        <f>(M14+M15+M16+M18+M19+M20+M21+M24)/8</f>
        <v>461.75</v>
      </c>
      <c r="M14" s="224">
        <f t="shared" si="0"/>
        <v>421</v>
      </c>
      <c r="N14" s="73">
        <f t="shared" si="1"/>
        <v>0.1125668449197861</v>
      </c>
    </row>
    <row r="15" spans="1:14" s="4" customFormat="1" ht="24.75" customHeight="1">
      <c r="A15" s="37">
        <v>40238</v>
      </c>
      <c r="B15" s="38">
        <v>15872</v>
      </c>
      <c r="C15" s="39">
        <v>451</v>
      </c>
      <c r="D15" s="40">
        <v>802</v>
      </c>
      <c r="E15" s="40">
        <v>3292</v>
      </c>
      <c r="F15" s="40">
        <f t="shared" si="2"/>
        <v>4545</v>
      </c>
      <c r="G15" s="63">
        <f t="shared" si="3"/>
        <v>0.28635332661290325</v>
      </c>
      <c r="H15" s="41">
        <f t="shared" si="4"/>
        <v>0.20740927419354838</v>
      </c>
      <c r="I15" s="36" t="s">
        <v>9</v>
      </c>
      <c r="J15" s="43"/>
      <c r="L15" s="305"/>
      <c r="M15" s="224">
        <f t="shared" si="0"/>
        <v>384</v>
      </c>
      <c r="N15" s="73">
        <f t="shared" si="1"/>
        <v>0.09228550829127613</v>
      </c>
    </row>
    <row r="16" spans="1:14" s="4" customFormat="1" ht="25.5" customHeight="1">
      <c r="A16" s="37">
        <v>40603</v>
      </c>
      <c r="B16" s="38">
        <v>16168</v>
      </c>
      <c r="C16" s="39">
        <v>512</v>
      </c>
      <c r="D16" s="40">
        <v>739</v>
      </c>
      <c r="E16" s="40">
        <v>3721</v>
      </c>
      <c r="F16" s="40">
        <f t="shared" si="2"/>
        <v>4972</v>
      </c>
      <c r="G16" s="63">
        <f t="shared" si="3"/>
        <v>0.3075210291934686</v>
      </c>
      <c r="H16" s="41">
        <f t="shared" si="4"/>
        <v>0.23014596734289955</v>
      </c>
      <c r="I16" s="36" t="s">
        <v>9</v>
      </c>
      <c r="J16" s="43"/>
      <c r="L16" s="305"/>
      <c r="M16" s="224">
        <f t="shared" si="0"/>
        <v>427</v>
      </c>
      <c r="N16" s="73">
        <f t="shared" si="1"/>
        <v>0.09394939493949395</v>
      </c>
    </row>
    <row r="17" spans="1:14" s="4" customFormat="1" ht="39" customHeight="1">
      <c r="A17" s="302" t="s">
        <v>10</v>
      </c>
      <c r="B17" s="303"/>
      <c r="C17" s="303"/>
      <c r="D17" s="303"/>
      <c r="E17" s="303"/>
      <c r="F17" s="303"/>
      <c r="G17" s="303"/>
      <c r="H17" s="303"/>
      <c r="I17" s="304"/>
      <c r="J17" s="43"/>
      <c r="L17" s="305"/>
      <c r="M17" s="224"/>
      <c r="N17" s="73"/>
    </row>
    <row r="18" spans="1:14" s="4" customFormat="1" ht="25.5" customHeight="1">
      <c r="A18" s="37">
        <v>40969</v>
      </c>
      <c r="B18" s="38">
        <v>16128</v>
      </c>
      <c r="C18" s="39">
        <v>506</v>
      </c>
      <c r="D18" s="40">
        <v>604</v>
      </c>
      <c r="E18" s="40">
        <v>4257</v>
      </c>
      <c r="F18" s="40">
        <f>SUM(C18:E18)</f>
        <v>5367</v>
      </c>
      <c r="G18" s="63">
        <f>F18/B18</f>
        <v>0.3327752976190476</v>
      </c>
      <c r="H18" s="41">
        <f t="shared" si="4"/>
        <v>0.26395089285714285</v>
      </c>
      <c r="I18" s="36" t="s">
        <v>9</v>
      </c>
      <c r="J18" s="43"/>
      <c r="L18" s="305"/>
      <c r="M18" s="224">
        <f>F18-F16</f>
        <v>395</v>
      </c>
      <c r="N18" s="73">
        <f>M18/F16</f>
        <v>0.07944489139179405</v>
      </c>
    </row>
    <row r="19" spans="1:14" s="4" customFormat="1" ht="29.25" customHeight="1">
      <c r="A19" s="37">
        <v>41334</v>
      </c>
      <c r="B19" s="38">
        <v>16030</v>
      </c>
      <c r="C19" s="39">
        <v>542</v>
      </c>
      <c r="D19" s="40">
        <v>601</v>
      </c>
      <c r="E19" s="40">
        <v>4650</v>
      </c>
      <c r="F19" s="40">
        <v>5793</v>
      </c>
      <c r="G19" s="63">
        <v>0.3613849033063007</v>
      </c>
      <c r="H19" s="41">
        <v>0.29008109794135994</v>
      </c>
      <c r="I19" s="36" t="s">
        <v>9</v>
      </c>
      <c r="J19" s="43"/>
      <c r="K19" s="72" t="s">
        <v>12</v>
      </c>
      <c r="L19" s="305"/>
      <c r="M19" s="224">
        <f>F19-F18</f>
        <v>426</v>
      </c>
      <c r="N19" s="73">
        <f>M19/F18</f>
        <v>0.07937395192845165</v>
      </c>
    </row>
    <row r="20" spans="1:34" s="1" customFormat="1" ht="29.25" customHeight="1">
      <c r="A20" s="37">
        <v>41699</v>
      </c>
      <c r="B20" s="38">
        <v>16068</v>
      </c>
      <c r="C20" s="39">
        <v>576</v>
      </c>
      <c r="D20" s="40">
        <v>601</v>
      </c>
      <c r="E20" s="40">
        <v>5287</v>
      </c>
      <c r="F20" s="40">
        <v>6464</v>
      </c>
      <c r="G20" s="63">
        <f>F20/B20</f>
        <v>0.40229026636793624</v>
      </c>
      <c r="H20" s="41">
        <f>E20/B20</f>
        <v>0.3290390838934528</v>
      </c>
      <c r="I20" s="36" t="s">
        <v>9</v>
      </c>
      <c r="J20" s="85"/>
      <c r="K20" s="124" t="s">
        <v>66</v>
      </c>
      <c r="L20" s="305"/>
      <c r="M20" s="224">
        <f>F20-F19</f>
        <v>671</v>
      </c>
      <c r="N20" s="73">
        <f>M20/F19</f>
        <v>0.1158294493354048</v>
      </c>
      <c r="P20" s="4"/>
      <c r="Q20" s="4"/>
      <c r="R20" s="4"/>
      <c r="S20" s="4"/>
      <c r="T20" s="4"/>
      <c r="U20" s="4"/>
      <c r="V20" s="4"/>
      <c r="W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s="1" customFormat="1" ht="60.75" customHeight="1">
      <c r="A21" s="37">
        <v>42064</v>
      </c>
      <c r="B21" s="38">
        <v>16720</v>
      </c>
      <c r="C21" s="39">
        <v>567</v>
      </c>
      <c r="D21" s="40">
        <v>608</v>
      </c>
      <c r="E21" s="40">
        <v>5618</v>
      </c>
      <c r="F21" s="40">
        <v>6793</v>
      </c>
      <c r="G21" s="63">
        <f>F21/B21</f>
        <v>0.4062799043062201</v>
      </c>
      <c r="H21" s="41">
        <f>E21/B21</f>
        <v>0.3360047846889952</v>
      </c>
      <c r="I21" s="36" t="s">
        <v>65</v>
      </c>
      <c r="J21" s="227"/>
      <c r="K21" s="124"/>
      <c r="L21" s="305"/>
      <c r="M21" s="224">
        <f>F21-F20</f>
        <v>329</v>
      </c>
      <c r="N21" s="73">
        <f>M21/F20</f>
        <v>0.05089727722772277</v>
      </c>
      <c r="P21" s="4"/>
      <c r="Q21" s="4"/>
      <c r="R21" s="4"/>
      <c r="S21" s="4"/>
      <c r="T21" s="4"/>
      <c r="U21" s="4"/>
      <c r="V21" s="4"/>
      <c r="W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14" s="4" customFormat="1" ht="37.5" customHeight="1">
      <c r="A22" s="228" t="s">
        <v>104</v>
      </c>
      <c r="B22" s="229"/>
      <c r="C22" s="230"/>
      <c r="D22" s="231"/>
      <c r="E22" s="231"/>
      <c r="F22" s="231">
        <v>168</v>
      </c>
      <c r="G22" s="232">
        <f>(F21+F22)/B21</f>
        <v>0.41632775119617227</v>
      </c>
      <c r="H22" s="232"/>
      <c r="I22" s="36"/>
      <c r="J22" s="122"/>
      <c r="K22" s="6"/>
      <c r="L22" s="305"/>
      <c r="M22" s="71"/>
      <c r="N22" s="73"/>
    </row>
    <row r="23" spans="1:14" s="4" customFormat="1" ht="27" customHeight="1">
      <c r="A23" s="294" t="s">
        <v>11</v>
      </c>
      <c r="B23" s="295"/>
      <c r="C23" s="295"/>
      <c r="D23" s="295"/>
      <c r="E23" s="108"/>
      <c r="F23" s="114"/>
      <c r="G23" s="109"/>
      <c r="H23" s="110"/>
      <c r="I23" s="111"/>
      <c r="J23" s="112"/>
      <c r="L23" s="305"/>
      <c r="M23" s="224"/>
      <c r="N23" s="73"/>
    </row>
    <row r="24" spans="1:14" s="4" customFormat="1" ht="57.75" customHeight="1">
      <c r="A24" s="113" t="s">
        <v>105</v>
      </c>
      <c r="B24" s="115">
        <v>17440</v>
      </c>
      <c r="C24" s="116">
        <v>585</v>
      </c>
      <c r="D24" s="117">
        <v>641</v>
      </c>
      <c r="E24" s="117">
        <v>6208</v>
      </c>
      <c r="F24" s="118">
        <v>7434</v>
      </c>
      <c r="G24" s="119">
        <f>F24/B24</f>
        <v>0.42626146788990826</v>
      </c>
      <c r="H24" s="120">
        <f>E24/B24</f>
        <v>0.3559633027522936</v>
      </c>
      <c r="I24" s="121" t="s">
        <v>65</v>
      </c>
      <c r="J24" s="122"/>
      <c r="K24" s="124" t="s">
        <v>106</v>
      </c>
      <c r="L24" s="305"/>
      <c r="M24" s="224">
        <f>F24-F21</f>
        <v>641</v>
      </c>
      <c r="N24" s="73">
        <f>M24/F21</f>
        <v>0.0943618430737524</v>
      </c>
    </row>
    <row r="25" spans="1:14" s="4" customFormat="1" ht="36" customHeight="1">
      <c r="A25" s="192" t="s">
        <v>64</v>
      </c>
      <c r="B25" s="193"/>
      <c r="C25" s="194"/>
      <c r="D25" s="195"/>
      <c r="E25" s="195"/>
      <c r="F25" s="195">
        <v>173</v>
      </c>
      <c r="G25" s="198">
        <f>(F24+F25)/B24</f>
        <v>0.43618119266055044</v>
      </c>
      <c r="H25" s="196"/>
      <c r="I25" s="197"/>
      <c r="J25" s="122"/>
      <c r="K25" s="6"/>
      <c r="L25" s="123"/>
      <c r="M25" s="71"/>
      <c r="N25" s="73"/>
    </row>
    <row r="26" spans="1:14" s="4" customFormat="1" ht="64.5" customHeight="1">
      <c r="A26" s="145" t="s">
        <v>13</v>
      </c>
      <c r="B26" s="146"/>
      <c r="C26" s="147"/>
      <c r="D26" s="148"/>
      <c r="E26" s="148"/>
      <c r="F26" s="243" t="s">
        <v>110</v>
      </c>
      <c r="G26" s="149"/>
      <c r="H26" s="150"/>
      <c r="I26" s="242" t="s">
        <v>111</v>
      </c>
      <c r="J26" s="43"/>
      <c r="K26" s="36" t="s">
        <v>112</v>
      </c>
      <c r="L26" s="72" t="s">
        <v>109</v>
      </c>
      <c r="M26" s="71"/>
      <c r="N26" s="73"/>
    </row>
    <row r="27" spans="1:43" s="125" customFormat="1" ht="49.5" customHeight="1" hidden="1" outlineLevel="1">
      <c r="A27" s="133"/>
      <c r="B27" s="134"/>
      <c r="C27" s="135"/>
      <c r="D27" s="40">
        <f>F27-E27</f>
        <v>0</v>
      </c>
      <c r="E27" s="40">
        <v>17</v>
      </c>
      <c r="F27" s="200">
        <v>17</v>
      </c>
      <c r="G27" s="128"/>
      <c r="H27" s="129"/>
      <c r="I27" s="36" t="s">
        <v>42</v>
      </c>
      <c r="J27" s="30"/>
      <c r="K27" s="6" t="s">
        <v>113</v>
      </c>
      <c r="L27" s="246"/>
      <c r="M27" s="71"/>
      <c r="N27" s="73"/>
      <c r="P27" s="126">
        <f>R27-Q27</f>
        <v>0</v>
      </c>
      <c r="Q27" s="126">
        <v>70</v>
      </c>
      <c r="R27" s="127">
        <v>70</v>
      </c>
      <c r="S27" s="128"/>
      <c r="T27" s="129"/>
      <c r="U27" s="130" t="s">
        <v>42</v>
      </c>
      <c r="W27" s="136" t="s">
        <v>67</v>
      </c>
      <c r="X27" s="247"/>
      <c r="Y27" s="126">
        <v>80</v>
      </c>
      <c r="Z27" s="126">
        <v>70</v>
      </c>
      <c r="AA27" s="127">
        <v>150</v>
      </c>
      <c r="AB27" s="128"/>
      <c r="AC27" s="129"/>
      <c r="AD27" s="130" t="s">
        <v>42</v>
      </c>
      <c r="AF27" s="131" t="s">
        <v>61</v>
      </c>
      <c r="AG27" s="126"/>
      <c r="AH27" s="126"/>
      <c r="AI27" s="247"/>
      <c r="AJ27" s="126">
        <v>0</v>
      </c>
      <c r="AK27" s="126">
        <v>150</v>
      </c>
      <c r="AL27" s="127">
        <v>150</v>
      </c>
      <c r="AM27" s="128"/>
      <c r="AN27" s="129"/>
      <c r="AO27" s="130" t="s">
        <v>42</v>
      </c>
      <c r="AQ27" s="44" t="s">
        <v>46</v>
      </c>
    </row>
    <row r="28" spans="1:43" s="69" customFormat="1" ht="44.25" customHeight="1" hidden="1" outlineLevel="1">
      <c r="A28" s="133"/>
      <c r="B28" s="134"/>
      <c r="C28" s="135"/>
      <c r="D28" s="40">
        <f aca="true" t="shared" si="5" ref="D28:D37">F28-E28</f>
        <v>0</v>
      </c>
      <c r="E28" s="40">
        <v>0</v>
      </c>
      <c r="F28" s="200">
        <v>0</v>
      </c>
      <c r="G28" s="128"/>
      <c r="H28" s="129"/>
      <c r="I28" s="36" t="s">
        <v>43</v>
      </c>
      <c r="J28" s="30"/>
      <c r="K28" s="6" t="s">
        <v>113</v>
      </c>
      <c r="M28" s="83"/>
      <c r="N28" s="84"/>
      <c r="P28" s="126">
        <v>0</v>
      </c>
      <c r="Q28" s="126">
        <v>0</v>
      </c>
      <c r="R28" s="127">
        <v>0</v>
      </c>
      <c r="S28" s="128"/>
      <c r="T28" s="129"/>
      <c r="U28" s="130" t="s">
        <v>43</v>
      </c>
      <c r="W28" s="136" t="s">
        <v>67</v>
      </c>
      <c r="X28" s="245"/>
      <c r="Y28" s="86">
        <v>0</v>
      </c>
      <c r="Z28" s="86">
        <v>0</v>
      </c>
      <c r="AA28" s="87">
        <v>0</v>
      </c>
      <c r="AB28" s="88"/>
      <c r="AC28" s="89"/>
      <c r="AD28" s="90" t="s">
        <v>43</v>
      </c>
      <c r="AF28" s="235" t="s">
        <v>61</v>
      </c>
      <c r="AG28" s="86"/>
      <c r="AH28" s="86"/>
      <c r="AI28" s="245"/>
      <c r="AJ28" s="86">
        <v>0</v>
      </c>
      <c r="AK28" s="86">
        <v>0</v>
      </c>
      <c r="AL28" s="87">
        <v>0</v>
      </c>
      <c r="AM28" s="88"/>
      <c r="AN28" s="89"/>
      <c r="AO28" s="90" t="s">
        <v>43</v>
      </c>
      <c r="AQ28" s="51" t="s">
        <v>46</v>
      </c>
    </row>
    <row r="29" spans="1:43" s="125" customFormat="1" ht="49.5" customHeight="1" hidden="1" outlineLevel="1">
      <c r="A29" s="133"/>
      <c r="B29" s="134"/>
      <c r="C29" s="135"/>
      <c r="D29" s="40">
        <f t="shared" si="5"/>
        <v>12</v>
      </c>
      <c r="E29" s="40">
        <v>5</v>
      </c>
      <c r="F29" s="200">
        <v>17</v>
      </c>
      <c r="G29" s="128"/>
      <c r="H29" s="129"/>
      <c r="I29" s="36" t="s">
        <v>44</v>
      </c>
      <c r="J29" s="30"/>
      <c r="K29" s="6" t="s">
        <v>113</v>
      </c>
      <c r="M29" s="71"/>
      <c r="N29" s="73"/>
      <c r="P29" s="126">
        <v>12</v>
      </c>
      <c r="Q29" s="126">
        <v>10</v>
      </c>
      <c r="R29" s="127">
        <v>22</v>
      </c>
      <c r="S29" s="128"/>
      <c r="T29" s="129"/>
      <c r="U29" s="130" t="s">
        <v>44</v>
      </c>
      <c r="W29" s="136" t="s">
        <v>67</v>
      </c>
      <c r="X29" s="247"/>
      <c r="Y29" s="126">
        <v>12</v>
      </c>
      <c r="Z29" s="126">
        <v>10</v>
      </c>
      <c r="AA29" s="127">
        <v>22</v>
      </c>
      <c r="AB29" s="128"/>
      <c r="AC29" s="129"/>
      <c r="AD29" s="130" t="s">
        <v>44</v>
      </c>
      <c r="AF29" s="131" t="s">
        <v>61</v>
      </c>
      <c r="AG29" s="126"/>
      <c r="AH29" s="126"/>
      <c r="AI29" s="247"/>
      <c r="AJ29" s="126">
        <v>15</v>
      </c>
      <c r="AK29" s="126">
        <v>7</v>
      </c>
      <c r="AL29" s="127">
        <v>22</v>
      </c>
      <c r="AM29" s="128"/>
      <c r="AN29" s="129"/>
      <c r="AO29" s="130" t="s">
        <v>44</v>
      </c>
      <c r="AQ29" s="44" t="s">
        <v>46</v>
      </c>
    </row>
    <row r="30" spans="1:43" s="44" customFormat="1" ht="45" customHeight="1" hidden="1" outlineLevel="1">
      <c r="A30" s="201"/>
      <c r="B30" s="202"/>
      <c r="C30" s="39"/>
      <c r="D30" s="40">
        <f t="shared" si="5"/>
        <v>-4</v>
      </c>
      <c r="E30" s="40">
        <v>491</v>
      </c>
      <c r="F30" s="200">
        <v>487</v>
      </c>
      <c r="G30" s="63"/>
      <c r="H30" s="41"/>
      <c r="I30" s="36" t="s">
        <v>59</v>
      </c>
      <c r="J30" s="4"/>
      <c r="K30" s="6" t="s">
        <v>113</v>
      </c>
      <c r="M30" s="71"/>
      <c r="N30" s="73"/>
      <c r="P30" s="126">
        <v>-16</v>
      </c>
      <c r="Q30" s="126">
        <v>614</v>
      </c>
      <c r="R30" s="127">
        <v>598</v>
      </c>
      <c r="S30" s="128"/>
      <c r="T30" s="129"/>
      <c r="U30" s="130" t="s">
        <v>90</v>
      </c>
      <c r="W30" s="136" t="s">
        <v>67</v>
      </c>
      <c r="X30" s="247"/>
      <c r="Y30" s="126">
        <v>-4</v>
      </c>
      <c r="Z30" s="126">
        <v>825</v>
      </c>
      <c r="AA30" s="127">
        <v>821</v>
      </c>
      <c r="AB30" s="128"/>
      <c r="AC30" s="129"/>
      <c r="AD30" s="130" t="s">
        <v>59</v>
      </c>
      <c r="AF30" s="131" t="s">
        <v>61</v>
      </c>
      <c r="AG30" s="126"/>
      <c r="AH30" s="126"/>
      <c r="AI30" s="247"/>
      <c r="AJ30" s="126">
        <v>-4</v>
      </c>
      <c r="AK30" s="126">
        <v>945</v>
      </c>
      <c r="AL30" s="127">
        <v>941</v>
      </c>
      <c r="AM30" s="128"/>
      <c r="AN30" s="129"/>
      <c r="AO30" s="130" t="s">
        <v>59</v>
      </c>
      <c r="AQ30" s="44" t="s">
        <v>46</v>
      </c>
    </row>
    <row r="31" spans="1:43" s="51" customFormat="1" ht="45.75" customHeight="1" hidden="1" outlineLevel="1">
      <c r="A31" s="201"/>
      <c r="B31" s="202"/>
      <c r="C31" s="39"/>
      <c r="D31" s="40">
        <f t="shared" si="5"/>
        <v>4</v>
      </c>
      <c r="E31" s="40">
        <v>10</v>
      </c>
      <c r="F31" s="200">
        <v>14</v>
      </c>
      <c r="G31" s="63"/>
      <c r="H31" s="41"/>
      <c r="I31" s="36" t="s">
        <v>45</v>
      </c>
      <c r="K31" s="6" t="s">
        <v>113</v>
      </c>
      <c r="M31" s="83"/>
      <c r="N31" s="84"/>
      <c r="P31" s="126">
        <v>4</v>
      </c>
      <c r="Q31" s="126">
        <v>91</v>
      </c>
      <c r="R31" s="127">
        <v>95</v>
      </c>
      <c r="S31" s="128"/>
      <c r="T31" s="129"/>
      <c r="U31" s="130" t="s">
        <v>45</v>
      </c>
      <c r="V31" s="44"/>
      <c r="W31" s="136" t="s">
        <v>67</v>
      </c>
      <c r="X31" s="245"/>
      <c r="Y31" s="86">
        <v>7</v>
      </c>
      <c r="Z31" s="86">
        <v>153</v>
      </c>
      <c r="AA31" s="87">
        <v>160</v>
      </c>
      <c r="AB31" s="88"/>
      <c r="AC31" s="89"/>
      <c r="AD31" s="90" t="s">
        <v>45</v>
      </c>
      <c r="AF31" s="235" t="s">
        <v>61</v>
      </c>
      <c r="AG31" s="86"/>
      <c r="AH31" s="86"/>
      <c r="AI31" s="245"/>
      <c r="AJ31" s="86">
        <v>19</v>
      </c>
      <c r="AK31" s="86">
        <v>163</v>
      </c>
      <c r="AL31" s="87">
        <v>182</v>
      </c>
      <c r="AM31" s="88"/>
      <c r="AN31" s="89"/>
      <c r="AO31" s="90" t="s">
        <v>45</v>
      </c>
      <c r="AQ31" s="51" t="s">
        <v>46</v>
      </c>
    </row>
    <row r="32" spans="1:43" s="51" customFormat="1" ht="36.75" customHeight="1" hidden="1" outlineLevel="1">
      <c r="A32" s="201"/>
      <c r="B32" s="202"/>
      <c r="C32" s="39"/>
      <c r="D32" s="40">
        <f t="shared" si="5"/>
        <v>0</v>
      </c>
      <c r="E32" s="40">
        <v>334</v>
      </c>
      <c r="F32" s="200">
        <v>334</v>
      </c>
      <c r="G32" s="63"/>
      <c r="H32" s="41"/>
      <c r="I32" s="265" t="s">
        <v>18</v>
      </c>
      <c r="K32" s="6" t="s">
        <v>113</v>
      </c>
      <c r="M32" s="83"/>
      <c r="N32" s="84"/>
      <c r="P32" s="126">
        <v>0</v>
      </c>
      <c r="Q32" s="126">
        <v>490</v>
      </c>
      <c r="R32" s="127">
        <v>490</v>
      </c>
      <c r="S32" s="128"/>
      <c r="T32" s="129"/>
      <c r="U32" s="132" t="s">
        <v>18</v>
      </c>
      <c r="V32" s="44"/>
      <c r="W32" s="136" t="s">
        <v>67</v>
      </c>
      <c r="X32" s="245"/>
      <c r="Y32" s="86">
        <v>0</v>
      </c>
      <c r="Z32" s="86">
        <v>500</v>
      </c>
      <c r="AA32" s="87">
        <v>500</v>
      </c>
      <c r="AB32" s="88"/>
      <c r="AC32" s="89"/>
      <c r="AD32" s="236" t="s">
        <v>18</v>
      </c>
      <c r="AF32" s="235" t="s">
        <v>61</v>
      </c>
      <c r="AG32" s="86"/>
      <c r="AH32" s="86"/>
      <c r="AI32" s="245"/>
      <c r="AJ32" s="86">
        <v>0</v>
      </c>
      <c r="AK32" s="86">
        <v>520</v>
      </c>
      <c r="AL32" s="87">
        <v>520</v>
      </c>
      <c r="AM32" s="88"/>
      <c r="AN32" s="89"/>
      <c r="AO32" s="90" t="s">
        <v>18</v>
      </c>
      <c r="AQ32" s="51" t="s">
        <v>46</v>
      </c>
    </row>
    <row r="33" spans="1:43" s="51" customFormat="1" ht="39.75" customHeight="1" hidden="1" outlineLevel="1">
      <c r="A33" s="201"/>
      <c r="B33" s="202"/>
      <c r="C33" s="39"/>
      <c r="D33" s="40">
        <f t="shared" si="5"/>
        <v>4</v>
      </c>
      <c r="E33" s="40">
        <v>5</v>
      </c>
      <c r="F33" s="200">
        <v>9</v>
      </c>
      <c r="G33" s="63"/>
      <c r="H33" s="41"/>
      <c r="I33" s="36" t="s">
        <v>19</v>
      </c>
      <c r="K33" s="6" t="s">
        <v>113</v>
      </c>
      <c r="M33" s="83"/>
      <c r="N33" s="84"/>
      <c r="P33" s="126">
        <v>4</v>
      </c>
      <c r="Q33" s="126">
        <v>47</v>
      </c>
      <c r="R33" s="127">
        <v>51</v>
      </c>
      <c r="S33" s="128"/>
      <c r="T33" s="129"/>
      <c r="U33" s="130" t="s">
        <v>19</v>
      </c>
      <c r="V33" s="44"/>
      <c r="W33" s="136" t="s">
        <v>67</v>
      </c>
      <c r="X33" s="245"/>
      <c r="Y33" s="86">
        <v>0</v>
      </c>
      <c r="Z33" s="86">
        <v>166</v>
      </c>
      <c r="AA33" s="87">
        <v>166</v>
      </c>
      <c r="AB33" s="88"/>
      <c r="AC33" s="89"/>
      <c r="AD33" s="90" t="s">
        <v>19</v>
      </c>
      <c r="AF33" s="235" t="s">
        <v>61</v>
      </c>
      <c r="AG33" s="86"/>
      <c r="AH33" s="86"/>
      <c r="AI33" s="245"/>
      <c r="AJ33" s="86">
        <v>0</v>
      </c>
      <c r="AK33" s="86">
        <v>216</v>
      </c>
      <c r="AL33" s="87">
        <v>216</v>
      </c>
      <c r="AM33" s="88"/>
      <c r="AN33" s="89"/>
      <c r="AO33" s="90" t="s">
        <v>19</v>
      </c>
      <c r="AQ33" s="51" t="s">
        <v>46</v>
      </c>
    </row>
    <row r="34" spans="1:43" s="44" customFormat="1" ht="39.75" customHeight="1" hidden="1" outlineLevel="1">
      <c r="A34" s="133"/>
      <c r="B34" s="134"/>
      <c r="C34" s="135"/>
      <c r="D34" s="40">
        <f t="shared" si="5"/>
        <v>32</v>
      </c>
      <c r="E34" s="40">
        <v>706</v>
      </c>
      <c r="F34" s="200">
        <v>738</v>
      </c>
      <c r="G34" s="128"/>
      <c r="H34" s="129"/>
      <c r="I34" s="36" t="s">
        <v>60</v>
      </c>
      <c r="K34" s="6" t="s">
        <v>113</v>
      </c>
      <c r="M34" s="71"/>
      <c r="N34" s="73"/>
      <c r="P34" s="126">
        <v>31</v>
      </c>
      <c r="Q34" s="126">
        <v>771</v>
      </c>
      <c r="R34" s="127">
        <v>802</v>
      </c>
      <c r="S34" s="128"/>
      <c r="T34" s="129"/>
      <c r="U34" s="130" t="s">
        <v>91</v>
      </c>
      <c r="W34" s="136" t="s">
        <v>67</v>
      </c>
      <c r="X34" s="247"/>
      <c r="Y34" s="126">
        <v>25</v>
      </c>
      <c r="Z34" s="126">
        <v>862</v>
      </c>
      <c r="AA34" s="127">
        <v>887</v>
      </c>
      <c r="AB34" s="128"/>
      <c r="AC34" s="129"/>
      <c r="AD34" s="130" t="s">
        <v>60</v>
      </c>
      <c r="AF34" s="131" t="s">
        <v>61</v>
      </c>
      <c r="AG34" s="126"/>
      <c r="AH34" s="126"/>
      <c r="AI34" s="247"/>
      <c r="AJ34" s="126">
        <v>35</v>
      </c>
      <c r="AK34" s="126">
        <v>892</v>
      </c>
      <c r="AL34" s="127">
        <v>927</v>
      </c>
      <c r="AM34" s="128"/>
      <c r="AN34" s="129"/>
      <c r="AO34" s="130" t="s">
        <v>60</v>
      </c>
      <c r="AQ34" s="44" t="s">
        <v>46</v>
      </c>
    </row>
    <row r="35" spans="1:41" s="44" customFormat="1" ht="45.75" customHeight="1" hidden="1" outlineLevel="1">
      <c r="A35" s="133"/>
      <c r="B35" s="134"/>
      <c r="C35" s="135"/>
      <c r="D35" s="40">
        <f t="shared" si="5"/>
        <v>0</v>
      </c>
      <c r="E35" s="40">
        <v>110</v>
      </c>
      <c r="F35" s="200">
        <v>110</v>
      </c>
      <c r="G35" s="128"/>
      <c r="H35" s="129"/>
      <c r="I35" s="36" t="s">
        <v>68</v>
      </c>
      <c r="K35" s="6" t="s">
        <v>113</v>
      </c>
      <c r="M35" s="71"/>
      <c r="N35" s="73"/>
      <c r="P35" s="126">
        <v>-10</v>
      </c>
      <c r="Q35" s="126">
        <v>175</v>
      </c>
      <c r="R35" s="127">
        <v>165</v>
      </c>
      <c r="S35" s="128"/>
      <c r="T35" s="129"/>
      <c r="U35" s="130" t="s">
        <v>68</v>
      </c>
      <c r="W35" s="136" t="s">
        <v>67</v>
      </c>
      <c r="X35" s="247"/>
      <c r="Y35" s="126">
        <v>24</v>
      </c>
      <c r="Z35" s="126">
        <v>172</v>
      </c>
      <c r="AA35" s="127">
        <v>196</v>
      </c>
      <c r="AB35" s="128"/>
      <c r="AC35" s="129"/>
      <c r="AD35" s="130" t="s">
        <v>62</v>
      </c>
      <c r="AF35" s="131" t="s">
        <v>61</v>
      </c>
      <c r="AG35" s="126"/>
      <c r="AH35" s="126"/>
      <c r="AI35" s="247"/>
      <c r="AJ35" s="268"/>
      <c r="AK35" s="268"/>
      <c r="AL35" s="269"/>
      <c r="AM35" s="270"/>
      <c r="AN35" s="271"/>
      <c r="AO35" s="272"/>
    </row>
    <row r="36" spans="1:41" s="51" customFormat="1" ht="45.75" customHeight="1" hidden="1" outlineLevel="1">
      <c r="A36" s="133"/>
      <c r="B36" s="134"/>
      <c r="C36" s="135"/>
      <c r="D36" s="40">
        <f t="shared" si="5"/>
        <v>24</v>
      </c>
      <c r="E36" s="40">
        <v>76</v>
      </c>
      <c r="F36" s="200">
        <v>100</v>
      </c>
      <c r="G36" s="128"/>
      <c r="H36" s="129"/>
      <c r="I36" s="36" t="s">
        <v>69</v>
      </c>
      <c r="J36" s="44"/>
      <c r="K36" s="6" t="s">
        <v>113</v>
      </c>
      <c r="M36" s="83"/>
      <c r="N36" s="84"/>
      <c r="P36" s="222">
        <v>58</v>
      </c>
      <c r="Q36" s="222">
        <v>157</v>
      </c>
      <c r="R36" s="221">
        <v>215</v>
      </c>
      <c r="S36" s="128"/>
      <c r="T36" s="129"/>
      <c r="U36" s="130" t="s">
        <v>69</v>
      </c>
      <c r="V36" s="44"/>
      <c r="W36" s="220" t="s">
        <v>100</v>
      </c>
      <c r="X36" s="245"/>
      <c r="Y36" s="91"/>
      <c r="Z36" s="91"/>
      <c r="AA36" s="92"/>
      <c r="AB36" s="93"/>
      <c r="AC36" s="94"/>
      <c r="AD36" s="95"/>
      <c r="AF36" s="237"/>
      <c r="AG36" s="91"/>
      <c r="AH36" s="91"/>
      <c r="AJ36" s="91"/>
      <c r="AK36" s="91"/>
      <c r="AL36" s="92"/>
      <c r="AM36" s="93"/>
      <c r="AN36" s="94"/>
      <c r="AO36" s="95"/>
    </row>
    <row r="37" spans="1:41" s="51" customFormat="1" ht="51" customHeight="1" hidden="1" outlineLevel="1">
      <c r="A37" s="133"/>
      <c r="B37" s="134"/>
      <c r="C37" s="135"/>
      <c r="D37" s="40">
        <f t="shared" si="5"/>
        <v>32</v>
      </c>
      <c r="E37" s="40">
        <v>356</v>
      </c>
      <c r="F37" s="200">
        <v>388</v>
      </c>
      <c r="G37" s="128"/>
      <c r="H37" s="129"/>
      <c r="I37" s="36" t="s">
        <v>119</v>
      </c>
      <c r="J37" s="44"/>
      <c r="K37" s="6" t="s">
        <v>113</v>
      </c>
      <c r="M37" s="83"/>
      <c r="N37" s="84"/>
      <c r="P37" s="126"/>
      <c r="Q37" s="126"/>
      <c r="R37" s="127"/>
      <c r="S37" s="128"/>
      <c r="T37" s="129"/>
      <c r="U37" s="130"/>
      <c r="V37" s="44"/>
      <c r="W37" s="274"/>
      <c r="X37" s="245"/>
      <c r="Y37" s="91"/>
      <c r="Z37" s="91"/>
      <c r="AA37" s="92"/>
      <c r="AB37" s="93"/>
      <c r="AC37" s="94"/>
      <c r="AD37" s="95"/>
      <c r="AF37" s="237"/>
      <c r="AG37" s="91"/>
      <c r="AH37" s="91"/>
      <c r="AJ37" s="91"/>
      <c r="AK37" s="91"/>
      <c r="AL37" s="92"/>
      <c r="AM37" s="93"/>
      <c r="AN37" s="94"/>
      <c r="AO37" s="95"/>
    </row>
    <row r="38" spans="1:23" s="51" customFormat="1" ht="107.25" customHeight="1" collapsed="1">
      <c r="A38" s="137" t="s">
        <v>79</v>
      </c>
      <c r="B38" s="138"/>
      <c r="C38" s="139"/>
      <c r="D38" s="225">
        <f>SUM(D27:D37)</f>
        <v>104</v>
      </c>
      <c r="E38" s="225">
        <f>SUM(E27:E37)</f>
        <v>2110</v>
      </c>
      <c r="F38" s="226">
        <f>SUM(F27:F37)</f>
        <v>2214</v>
      </c>
      <c r="G38" s="142"/>
      <c r="H38" s="143"/>
      <c r="I38" s="144" t="s">
        <v>120</v>
      </c>
      <c r="J38" s="60"/>
      <c r="K38" s="273"/>
      <c r="M38" s="83"/>
      <c r="N38" s="84"/>
      <c r="P38" s="225">
        <v>83</v>
      </c>
      <c r="Q38" s="225">
        <v>2425</v>
      </c>
      <c r="R38" s="226">
        <v>2508</v>
      </c>
      <c r="S38" s="142"/>
      <c r="T38" s="143"/>
      <c r="U38" s="144" t="s">
        <v>70</v>
      </c>
      <c r="V38" s="225"/>
      <c r="W38" s="220" t="s">
        <v>100</v>
      </c>
    </row>
    <row r="39" spans="1:14" s="51" customFormat="1" ht="77.25" customHeight="1" hidden="1" outlineLevel="1">
      <c r="A39" s="234" t="s">
        <v>102</v>
      </c>
      <c r="B39" s="77"/>
      <c r="C39" s="78"/>
      <c r="D39" s="296"/>
      <c r="E39" s="297"/>
      <c r="F39" s="80"/>
      <c r="G39" s="81" t="e">
        <f>F39/B39</f>
        <v>#DIV/0!</v>
      </c>
      <c r="H39" s="233"/>
      <c r="I39" s="234" t="s">
        <v>121</v>
      </c>
      <c r="J39" s="60"/>
      <c r="K39" s="107" t="s">
        <v>107</v>
      </c>
      <c r="M39" s="83"/>
      <c r="N39" s="84"/>
    </row>
    <row r="40" spans="1:14" s="4" customFormat="1" ht="41.25" customHeight="1" collapsed="1">
      <c r="A40" s="294" t="s">
        <v>22</v>
      </c>
      <c r="B40" s="295"/>
      <c r="C40" s="295"/>
      <c r="D40" s="295"/>
      <c r="E40" s="295"/>
      <c r="F40" s="295"/>
      <c r="G40" s="109"/>
      <c r="H40" s="110"/>
      <c r="I40" s="111"/>
      <c r="J40" s="112"/>
      <c r="M40" s="71"/>
      <c r="N40" s="73"/>
    </row>
    <row r="41" spans="1:14" s="51" customFormat="1" ht="80.25" customHeight="1">
      <c r="A41" s="151" t="s">
        <v>142</v>
      </c>
      <c r="B41" s="152">
        <v>17440</v>
      </c>
      <c r="C41" s="153">
        <v>585</v>
      </c>
      <c r="D41" s="154">
        <f>D24+D38</f>
        <v>745</v>
      </c>
      <c r="E41" s="154">
        <f>E24+E38</f>
        <v>8318</v>
      </c>
      <c r="F41" s="155">
        <f>C41+D41+E41</f>
        <v>9648</v>
      </c>
      <c r="G41" s="156">
        <f>F41/B41</f>
        <v>0.5532110091743119</v>
      </c>
      <c r="H41" s="157">
        <f>E41/B41</f>
        <v>0.47694954128440364</v>
      </c>
      <c r="I41" s="293" t="s">
        <v>138</v>
      </c>
      <c r="K41" s="6" t="s">
        <v>144</v>
      </c>
      <c r="L41" s="280" t="s">
        <v>93</v>
      </c>
      <c r="M41" s="71">
        <f>F41-F24</f>
        <v>2214</v>
      </c>
      <c r="N41" s="73">
        <f>M41/F24</f>
        <v>0.29782082324455206</v>
      </c>
    </row>
    <row r="42" spans="1:14" s="44" customFormat="1" ht="58.5" customHeight="1">
      <c r="A42" s="145" t="s">
        <v>73</v>
      </c>
      <c r="B42" s="146"/>
      <c r="C42" s="147"/>
      <c r="D42" s="148"/>
      <c r="E42" s="148"/>
      <c r="F42" s="277" t="s">
        <v>123</v>
      </c>
      <c r="G42" s="149"/>
      <c r="H42" s="150"/>
      <c r="I42" s="278" t="s">
        <v>101</v>
      </c>
      <c r="J42" s="279"/>
      <c r="M42" s="71"/>
      <c r="N42" s="73"/>
    </row>
    <row r="43" spans="1:14" s="1" customFormat="1" ht="27" customHeight="1">
      <c r="A43" s="294" t="s">
        <v>148</v>
      </c>
      <c r="B43" s="295"/>
      <c r="C43" s="295"/>
      <c r="D43" s="295"/>
      <c r="E43" s="295"/>
      <c r="F43" s="295"/>
      <c r="G43" s="47"/>
      <c r="H43" s="48"/>
      <c r="I43" s="49"/>
      <c r="J43" s="50"/>
      <c r="M43" s="83"/>
      <c r="N43" s="84"/>
    </row>
    <row r="44" spans="1:14" s="51" customFormat="1" ht="50.25" customHeight="1" collapsed="1">
      <c r="A44" s="137" t="s">
        <v>125</v>
      </c>
      <c r="B44" s="238"/>
      <c r="C44" s="239"/>
      <c r="D44" s="225">
        <f>F44-E44</f>
        <v>-4</v>
      </c>
      <c r="E44" s="225">
        <v>34</v>
      </c>
      <c r="F44" s="226">
        <v>30</v>
      </c>
      <c r="G44" s="240"/>
      <c r="H44" s="241"/>
      <c r="I44" s="144" t="s">
        <v>134</v>
      </c>
      <c r="J44" s="60"/>
      <c r="K44" s="273"/>
      <c r="M44" s="83"/>
      <c r="N44" s="84"/>
    </row>
    <row r="45" spans="1:14" s="44" customFormat="1" ht="81" customHeight="1">
      <c r="A45" s="151" t="s">
        <v>142</v>
      </c>
      <c r="B45" s="152">
        <v>17440</v>
      </c>
      <c r="C45" s="153">
        <v>585</v>
      </c>
      <c r="D45" s="153">
        <f>D24+D38+D44</f>
        <v>741</v>
      </c>
      <c r="E45" s="153">
        <f>E24+E38+E44</f>
        <v>8352</v>
      </c>
      <c r="F45" s="155">
        <f>C45+D45+E45</f>
        <v>9678</v>
      </c>
      <c r="G45" s="156">
        <f>F45/B45</f>
        <v>0.5549311926605505</v>
      </c>
      <c r="H45" s="157">
        <f>E45/B45</f>
        <v>0.47889908256880737</v>
      </c>
      <c r="I45" s="293" t="s">
        <v>143</v>
      </c>
      <c r="J45" s="285"/>
      <c r="K45" s="136" t="s">
        <v>72</v>
      </c>
      <c r="L45" s="280" t="s">
        <v>93</v>
      </c>
      <c r="M45" s="71">
        <f>F45-F24</f>
        <v>2244</v>
      </c>
      <c r="N45" s="73">
        <f>M45/F24</f>
        <v>0.3018563357546408</v>
      </c>
    </row>
    <row r="46" spans="1:14" s="44" customFormat="1" ht="57.75" customHeight="1" hidden="1" outlineLevel="1">
      <c r="A46" s="294" t="s">
        <v>76</v>
      </c>
      <c r="B46" s="295"/>
      <c r="C46" s="295"/>
      <c r="D46" s="295"/>
      <c r="E46" s="108"/>
      <c r="F46" s="114"/>
      <c r="G46" s="109"/>
      <c r="H46" s="110"/>
      <c r="I46" s="111"/>
      <c r="J46" s="285"/>
      <c r="K46" s="136"/>
      <c r="M46" s="286"/>
      <c r="N46" s="287"/>
    </row>
    <row r="47" spans="1:14" s="44" customFormat="1" ht="84.75" customHeight="1" hidden="1" outlineLevel="1">
      <c r="A47" s="284" t="s">
        <v>95</v>
      </c>
      <c r="B47" s="138"/>
      <c r="C47" s="139"/>
      <c r="D47" s="140">
        <f>F47-E47</f>
        <v>0</v>
      </c>
      <c r="E47" s="140">
        <v>0</v>
      </c>
      <c r="F47" s="141">
        <v>0</v>
      </c>
      <c r="G47" s="142"/>
      <c r="H47" s="143"/>
      <c r="I47" s="144" t="s">
        <v>74</v>
      </c>
      <c r="J47" s="285"/>
      <c r="K47" s="136" t="s">
        <v>75</v>
      </c>
      <c r="M47" s="286"/>
      <c r="N47" s="287"/>
    </row>
    <row r="48" spans="1:14" s="44" customFormat="1" ht="65.25" customHeight="1" hidden="1" outlineLevel="1">
      <c r="A48" s="151" t="s">
        <v>21</v>
      </c>
      <c r="B48" s="152">
        <v>17440</v>
      </c>
      <c r="C48" s="153">
        <v>585</v>
      </c>
      <c r="D48" s="154">
        <f>D45+D47</f>
        <v>741</v>
      </c>
      <c r="E48" s="154">
        <f>E45+E47</f>
        <v>8352</v>
      </c>
      <c r="F48" s="155">
        <f>SUM(C48:E48)</f>
        <v>9678</v>
      </c>
      <c r="G48" s="156">
        <f>F48/B48</f>
        <v>0.5549311926605505</v>
      </c>
      <c r="H48" s="157">
        <f>E48/B48</f>
        <v>0.47889908256880737</v>
      </c>
      <c r="I48" s="158" t="s">
        <v>77</v>
      </c>
      <c r="J48" s="285"/>
      <c r="K48" s="136" t="s">
        <v>78</v>
      </c>
      <c r="M48" s="286"/>
      <c r="N48" s="287"/>
    </row>
    <row r="49" spans="1:14" s="44" customFormat="1" ht="30.75" customHeight="1" hidden="1" outlineLevel="1">
      <c r="A49" s="294" t="s">
        <v>47</v>
      </c>
      <c r="B49" s="295"/>
      <c r="C49" s="295"/>
      <c r="D49" s="295"/>
      <c r="E49" s="108"/>
      <c r="F49" s="114"/>
      <c r="G49" s="109"/>
      <c r="H49" s="110"/>
      <c r="I49" s="111"/>
      <c r="J49" s="285"/>
      <c r="K49" s="136"/>
      <c r="M49" s="286"/>
      <c r="N49" s="287"/>
    </row>
    <row r="50" spans="1:14" s="44" customFormat="1" ht="45.75" customHeight="1" hidden="1" outlineLevel="1">
      <c r="A50" s="284" t="s">
        <v>51</v>
      </c>
      <c r="B50" s="138"/>
      <c r="C50" s="139"/>
      <c r="D50" s="140">
        <f>F50-E50</f>
        <v>0</v>
      </c>
      <c r="E50" s="140">
        <v>-490</v>
      </c>
      <c r="F50" s="141">
        <v>-490</v>
      </c>
      <c r="G50" s="142"/>
      <c r="H50" s="143"/>
      <c r="I50" s="144" t="s">
        <v>51</v>
      </c>
      <c r="J50" s="285"/>
      <c r="K50" s="136"/>
      <c r="M50" s="286"/>
      <c r="N50" s="287"/>
    </row>
    <row r="51" spans="1:14" s="44" customFormat="1" ht="65.25" customHeight="1" hidden="1" outlineLevel="1">
      <c r="A51" s="151" t="s">
        <v>21</v>
      </c>
      <c r="B51" s="152">
        <v>17440</v>
      </c>
      <c r="C51" s="153">
        <v>585</v>
      </c>
      <c r="D51" s="154">
        <f>D48+D50</f>
        <v>741</v>
      </c>
      <c r="E51" s="154">
        <f>E48+E50</f>
        <v>7862</v>
      </c>
      <c r="F51" s="155">
        <f>SUM(C51:E51)</f>
        <v>9188</v>
      </c>
      <c r="G51" s="156">
        <f>F51/B51</f>
        <v>0.5268348623853211</v>
      </c>
      <c r="H51" s="157">
        <f>E51/B51</f>
        <v>0.45080275229357797</v>
      </c>
      <c r="I51" s="158" t="s">
        <v>52</v>
      </c>
      <c r="J51" s="285"/>
      <c r="K51" s="136" t="s">
        <v>47</v>
      </c>
      <c r="M51" s="286"/>
      <c r="N51" s="287"/>
    </row>
    <row r="52" spans="1:44" s="59" customFormat="1" ht="11.25" customHeight="1" collapsed="1">
      <c r="A52" s="52"/>
      <c r="B52" s="53"/>
      <c r="C52" s="54"/>
      <c r="D52" s="55"/>
      <c r="E52" s="55"/>
      <c r="F52" s="55"/>
      <c r="G52" s="56"/>
      <c r="H52" s="57"/>
      <c r="I52" s="58"/>
      <c r="J52" s="105"/>
      <c r="K52" s="105"/>
      <c r="L52" s="54"/>
      <c r="M52" s="54"/>
      <c r="N52" s="54"/>
      <c r="O52" s="54"/>
      <c r="X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1:9" s="44" customFormat="1" ht="12.75" customHeight="1">
      <c r="A53" s="159"/>
      <c r="I53" s="136"/>
    </row>
    <row r="54" spans="1:9" s="44" customFormat="1" ht="18" customHeight="1">
      <c r="A54" s="4"/>
      <c r="I54" s="136"/>
    </row>
    <row r="55" s="4" customFormat="1" ht="12.75">
      <c r="I55" s="6"/>
    </row>
  </sheetData>
  <sheetProtection password="DA9F" sheet="1"/>
  <mergeCells count="13">
    <mergeCell ref="A43:F43"/>
    <mergeCell ref="A40:F40"/>
    <mergeCell ref="M3:N3"/>
    <mergeCell ref="A46:D46"/>
    <mergeCell ref="D39:E39"/>
    <mergeCell ref="A49:D49"/>
    <mergeCell ref="M4:N4"/>
    <mergeCell ref="A3:H3"/>
    <mergeCell ref="C4:F4"/>
    <mergeCell ref="D6:E6"/>
    <mergeCell ref="A17:I17"/>
    <mergeCell ref="L14:L24"/>
    <mergeCell ref="A23:D23"/>
  </mergeCells>
  <printOptions/>
  <pageMargins left="0.9055118110236221" right="0.5905511811023623" top="0.9448818897637796" bottom="0.5905511811023623" header="0.5118110236220472" footer="0.5118110236220472"/>
  <pageSetup horizontalDpi="600" verticalDpi="600" orientation="portrait" paperSize="9" scale="63" r:id="rId2"/>
  <headerFooter alignWithMargins="0">
    <oddHeader>&amp;RAnlage 4 GRDrs 658/2016</oddHeader>
  </headerFooter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2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 outlineLevelRow="1" outlineLevelCol="1"/>
  <cols>
    <col min="1" max="1" width="18.421875" style="1" customWidth="1"/>
    <col min="2" max="2" width="10.57421875" style="1" customWidth="1"/>
    <col min="3" max="3" width="7.28125" style="1" customWidth="1"/>
    <col min="4" max="4" width="9.140625" style="1" customWidth="1"/>
    <col min="5" max="5" width="8.57421875" style="1" customWidth="1"/>
    <col min="6" max="6" width="10.421875" style="1" customWidth="1"/>
    <col min="7" max="7" width="14.140625" style="1" customWidth="1"/>
    <col min="8" max="8" width="13.7109375" style="1" customWidth="1"/>
    <col min="9" max="9" width="35.7109375" style="61" customWidth="1"/>
    <col min="10" max="10" width="5.421875" style="1" customWidth="1"/>
    <col min="11" max="11" width="23.8515625" style="1" hidden="1" customWidth="1" outlineLevel="1"/>
    <col min="12" max="12" width="17.00390625" style="1" hidden="1" customWidth="1" outlineLevel="1"/>
    <col min="13" max="13" width="10.00390625" style="1" hidden="1" customWidth="1" outlineLevel="1"/>
    <col min="14" max="14" width="12.00390625" style="1" hidden="1" customWidth="1" outlineLevel="1"/>
    <col min="15" max="15" width="10.57421875" style="1" hidden="1" customWidth="1" outlineLevel="1"/>
    <col min="16" max="16" width="11.57421875" style="1" hidden="1" customWidth="1" outlineLevel="1"/>
    <col min="17" max="17" width="4.421875" style="4" customWidth="1" collapsed="1"/>
    <col min="18" max="20" width="10.28125" style="4" hidden="1" customWidth="1" outlineLevel="1"/>
    <col min="21" max="22" width="5.00390625" style="4" hidden="1" customWidth="1" outlineLevel="1"/>
    <col min="23" max="23" width="19.8515625" style="4" hidden="1" customWidth="1" outlineLevel="1"/>
    <col min="24" max="24" width="4.00390625" style="4" hidden="1" customWidth="1" outlineLevel="1"/>
    <col min="25" max="25" width="22.140625" style="4" hidden="1" customWidth="1" outlineLevel="1"/>
    <col min="26" max="26" width="4.421875" style="4" customWidth="1" collapsed="1"/>
    <col min="27" max="32" width="11.421875" style="4" hidden="1" customWidth="1" outlineLevel="1"/>
    <col min="33" max="33" width="2.7109375" style="4" hidden="1" customWidth="1" outlineLevel="1"/>
    <col min="34" max="34" width="13.00390625" style="6" hidden="1" customWidth="1" outlineLevel="1"/>
    <col min="35" max="35" width="6.8515625" style="4" customWidth="1" collapsed="1"/>
    <col min="36" max="41" width="11.421875" style="4" hidden="1" customWidth="1" outlineLevel="1"/>
    <col min="42" max="42" width="5.28125" style="4" hidden="1" customWidth="1" outlineLevel="1"/>
    <col min="43" max="43" width="12.57421875" style="6" hidden="1" customWidth="1" outlineLevel="1"/>
    <col min="44" max="44" width="11.421875" style="0" customWidth="1" collapsed="1"/>
  </cols>
  <sheetData>
    <row r="1" spans="1:43" s="4" customFormat="1" ht="22.5" customHeight="1">
      <c r="A1" s="2" t="s">
        <v>137</v>
      </c>
      <c r="B1" s="3"/>
      <c r="C1" s="3"/>
      <c r="D1" s="3"/>
      <c r="F1" s="3"/>
      <c r="H1" s="5"/>
      <c r="I1" s="6"/>
      <c r="M1" s="1"/>
      <c r="N1" s="1"/>
      <c r="O1" s="1"/>
      <c r="P1" s="1"/>
      <c r="AH1" s="6"/>
      <c r="AQ1" s="6"/>
    </row>
    <row r="2" spans="2:43" s="4" customFormat="1" ht="10.5" customHeight="1">
      <c r="B2" s="6"/>
      <c r="D2" s="6"/>
      <c r="E2" s="6"/>
      <c r="H2" s="7"/>
      <c r="I2" s="6"/>
      <c r="M2" s="1"/>
      <c r="N2" s="1"/>
      <c r="O2" s="1"/>
      <c r="P2" s="1"/>
      <c r="AH2" s="6"/>
      <c r="AQ2" s="6"/>
    </row>
    <row r="3" spans="1:43" s="4" customFormat="1" ht="28.5" customHeight="1">
      <c r="A3" s="306" t="s">
        <v>23</v>
      </c>
      <c r="B3" s="306"/>
      <c r="C3" s="306"/>
      <c r="D3" s="306"/>
      <c r="E3" s="306"/>
      <c r="F3" s="306"/>
      <c r="G3" s="306"/>
      <c r="H3" s="306"/>
      <c r="I3" s="8"/>
      <c r="M3" s="298" t="s">
        <v>58</v>
      </c>
      <c r="N3" s="298"/>
      <c r="O3" s="298" t="s">
        <v>49</v>
      </c>
      <c r="P3" s="298"/>
      <c r="AH3" s="6"/>
      <c r="AQ3" s="6"/>
    </row>
    <row r="4" spans="1:43" s="4" customFormat="1" ht="27.75" customHeight="1">
      <c r="A4" s="162"/>
      <c r="B4" s="163"/>
      <c r="C4" s="298" t="s">
        <v>139</v>
      </c>
      <c r="D4" s="298"/>
      <c r="E4" s="298"/>
      <c r="F4" s="298"/>
      <c r="G4" s="164"/>
      <c r="H4" s="165"/>
      <c r="I4" s="8"/>
      <c r="M4" s="298"/>
      <c r="N4" s="298"/>
      <c r="O4" s="298"/>
      <c r="P4" s="298"/>
      <c r="AH4" s="6"/>
      <c r="AQ4" s="6"/>
    </row>
    <row r="5" spans="1:43" s="4" customFormat="1" ht="69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2" t="s">
        <v>0</v>
      </c>
      <c r="G5" s="13" t="s">
        <v>135</v>
      </c>
      <c r="H5" s="13" t="s">
        <v>136</v>
      </c>
      <c r="I5" s="14" t="s">
        <v>8</v>
      </c>
      <c r="J5" s="166"/>
      <c r="K5" s="166"/>
      <c r="M5" s="70" t="s">
        <v>40</v>
      </c>
      <c r="N5" s="167" t="s">
        <v>41</v>
      </c>
      <c r="O5" s="70" t="s">
        <v>40</v>
      </c>
      <c r="P5" s="70" t="s">
        <v>41</v>
      </c>
      <c r="AH5" s="6"/>
      <c r="AQ5" s="6"/>
    </row>
    <row r="6" spans="1:43" s="4" customFormat="1" ht="36" hidden="1" outlineLevel="1">
      <c r="A6" s="15" t="s">
        <v>24</v>
      </c>
      <c r="B6" s="24">
        <v>17214</v>
      </c>
      <c r="C6" s="168"/>
      <c r="D6" s="24">
        <f>F6-E6</f>
        <v>13100</v>
      </c>
      <c r="E6" s="24">
        <v>3797</v>
      </c>
      <c r="F6" s="24">
        <v>16897</v>
      </c>
      <c r="G6" s="22">
        <v>0.9816</v>
      </c>
      <c r="H6" s="22">
        <v>0.21</v>
      </c>
      <c r="I6" s="21"/>
      <c r="M6" s="169"/>
      <c r="N6" s="170"/>
      <c r="O6" s="170"/>
      <c r="P6" s="170"/>
      <c r="AH6" s="6"/>
      <c r="AQ6" s="6"/>
    </row>
    <row r="7" spans="1:43" s="4" customFormat="1" ht="36" hidden="1" outlineLevel="1">
      <c r="A7" s="15" t="s">
        <v>25</v>
      </c>
      <c r="B7" s="16">
        <v>17058</v>
      </c>
      <c r="C7" s="168"/>
      <c r="D7" s="24">
        <f>F7-E7</f>
        <v>13043</v>
      </c>
      <c r="E7" s="24">
        <v>4044</v>
      </c>
      <c r="F7" s="17">
        <v>17087</v>
      </c>
      <c r="G7" s="171">
        <v>1.002</v>
      </c>
      <c r="H7" s="171">
        <v>0.237</v>
      </c>
      <c r="I7" s="21"/>
      <c r="M7" s="172">
        <f aca="true" t="shared" si="0" ref="M7:M15">F7-F6</f>
        <v>190</v>
      </c>
      <c r="N7" s="173">
        <f aca="true" t="shared" si="1" ref="N7:N15">M7/F6</f>
        <v>0.01124459963307096</v>
      </c>
      <c r="O7" s="174">
        <f>E7-E6</f>
        <v>247</v>
      </c>
      <c r="P7" s="173">
        <f>O7/E6</f>
        <v>0.06505135633394786</v>
      </c>
      <c r="AH7" s="6"/>
      <c r="AQ7" s="6"/>
    </row>
    <row r="8" spans="1:43" s="4" customFormat="1" ht="36" hidden="1" outlineLevel="1">
      <c r="A8" s="15" t="s">
        <v>26</v>
      </c>
      <c r="B8" s="16">
        <v>16942</v>
      </c>
      <c r="C8" s="175"/>
      <c r="D8" s="24">
        <f>F8-E8</f>
        <v>12959</v>
      </c>
      <c r="E8" s="16">
        <v>4317</v>
      </c>
      <c r="F8" s="18">
        <v>17276</v>
      </c>
      <c r="G8" s="176">
        <v>1.0197</v>
      </c>
      <c r="H8" s="19">
        <v>0.255</v>
      </c>
      <c r="I8" s="21"/>
      <c r="M8" s="172">
        <f t="shared" si="0"/>
        <v>189</v>
      </c>
      <c r="N8" s="173">
        <f t="shared" si="1"/>
        <v>0.01106104055714871</v>
      </c>
      <c r="O8" s="174">
        <f aca="true" t="shared" si="2" ref="O8:O15">E8-E7</f>
        <v>273</v>
      </c>
      <c r="P8" s="173">
        <f aca="true" t="shared" si="3" ref="P8:P15">O8/E7</f>
        <v>0.06750741839762611</v>
      </c>
      <c r="AH8" s="6"/>
      <c r="AQ8" s="6"/>
    </row>
    <row r="9" spans="1:43" s="4" customFormat="1" ht="36" hidden="1" outlineLevel="1">
      <c r="A9" s="177" t="s">
        <v>27</v>
      </c>
      <c r="B9" s="23">
        <v>16752</v>
      </c>
      <c r="C9" s="178">
        <v>151</v>
      </c>
      <c r="D9" s="178">
        <v>12366</v>
      </c>
      <c r="E9" s="178">
        <v>4644</v>
      </c>
      <c r="F9" s="179">
        <f aca="true" t="shared" si="4" ref="F9:F14">SUM(C9:E9)</f>
        <v>17161</v>
      </c>
      <c r="G9" s="26">
        <f>F9/B9</f>
        <v>1.0244149952244508</v>
      </c>
      <c r="H9" s="26">
        <f>E9/B9</f>
        <v>0.27722063037249284</v>
      </c>
      <c r="I9" s="21"/>
      <c r="M9" s="172">
        <f t="shared" si="0"/>
        <v>-115</v>
      </c>
      <c r="N9" s="173">
        <f t="shared" si="1"/>
        <v>-0.006656633479972216</v>
      </c>
      <c r="O9" s="174">
        <f t="shared" si="2"/>
        <v>327</v>
      </c>
      <c r="P9" s="173">
        <f t="shared" si="3"/>
        <v>0.07574704656011119</v>
      </c>
      <c r="AH9" s="6"/>
      <c r="AQ9" s="6"/>
    </row>
    <row r="10" spans="1:43" s="4" customFormat="1" ht="34.5" collapsed="1">
      <c r="A10" s="15" t="s">
        <v>81</v>
      </c>
      <c r="B10" s="180">
        <v>16130</v>
      </c>
      <c r="C10" s="178">
        <v>131</v>
      </c>
      <c r="D10" s="178">
        <v>11567</v>
      </c>
      <c r="E10" s="181">
        <v>4835</v>
      </c>
      <c r="F10" s="179">
        <f t="shared" si="4"/>
        <v>16533</v>
      </c>
      <c r="G10" s="171">
        <v>1.017</v>
      </c>
      <c r="H10" s="182">
        <v>0.3</v>
      </c>
      <c r="I10" s="183"/>
      <c r="M10" s="172">
        <f t="shared" si="0"/>
        <v>-628</v>
      </c>
      <c r="N10" s="173">
        <f t="shared" si="1"/>
        <v>-0.036594604044053375</v>
      </c>
      <c r="O10" s="172">
        <f t="shared" si="2"/>
        <v>191</v>
      </c>
      <c r="P10" s="173">
        <f t="shared" si="3"/>
        <v>0.04112833763996555</v>
      </c>
      <c r="AH10" s="6"/>
      <c r="AQ10" s="6"/>
    </row>
    <row r="11" spans="1:43" s="4" customFormat="1" ht="34.5">
      <c r="A11" s="177" t="s">
        <v>80</v>
      </c>
      <c r="B11" s="180">
        <v>15521.733333333332</v>
      </c>
      <c r="C11" s="184">
        <v>102</v>
      </c>
      <c r="D11" s="185">
        <v>10440</v>
      </c>
      <c r="E11" s="185">
        <v>4975</v>
      </c>
      <c r="F11" s="179">
        <f t="shared" si="4"/>
        <v>15517</v>
      </c>
      <c r="G11" s="182">
        <f>F11/B11</f>
        <v>0.9996950512399819</v>
      </c>
      <c r="H11" s="186">
        <f>E11/B11</f>
        <v>0.3205183269909718</v>
      </c>
      <c r="I11" s="187"/>
      <c r="M11" s="172">
        <f t="shared" si="0"/>
        <v>-1016</v>
      </c>
      <c r="N11" s="173">
        <f t="shared" si="1"/>
        <v>-0.06145285187201355</v>
      </c>
      <c r="O11" s="172">
        <f t="shared" si="2"/>
        <v>140</v>
      </c>
      <c r="P11" s="173">
        <f t="shared" si="3"/>
        <v>0.028955532574974147</v>
      </c>
      <c r="AH11" s="6"/>
      <c r="AQ11" s="6"/>
    </row>
    <row r="12" spans="1:43" s="62" customFormat="1" ht="34.5">
      <c r="A12" s="15" t="s">
        <v>82</v>
      </c>
      <c r="B12" s="23">
        <v>15062</v>
      </c>
      <c r="C12" s="188">
        <v>99</v>
      </c>
      <c r="D12" s="189">
        <v>10016</v>
      </c>
      <c r="E12" s="189">
        <v>5497</v>
      </c>
      <c r="F12" s="179">
        <f t="shared" si="4"/>
        <v>15612</v>
      </c>
      <c r="G12" s="182">
        <f>F12/B12</f>
        <v>1.0365157349621563</v>
      </c>
      <c r="H12" s="26">
        <f>E12/B12</f>
        <v>0.364958172885407</v>
      </c>
      <c r="I12" s="190"/>
      <c r="M12" s="172">
        <f t="shared" si="0"/>
        <v>95</v>
      </c>
      <c r="N12" s="173">
        <f t="shared" si="1"/>
        <v>0.006122317458271573</v>
      </c>
      <c r="O12" s="172">
        <f t="shared" si="2"/>
        <v>522</v>
      </c>
      <c r="P12" s="173">
        <f t="shared" si="3"/>
        <v>0.10492462311557789</v>
      </c>
      <c r="AH12" s="199"/>
      <c r="AQ12" s="199"/>
    </row>
    <row r="13" spans="1:43" s="4" customFormat="1" ht="35.25">
      <c r="A13" s="37" t="s">
        <v>83</v>
      </c>
      <c r="B13" s="38">
        <v>15117</v>
      </c>
      <c r="C13" s="39">
        <v>114</v>
      </c>
      <c r="D13" s="40">
        <v>9474</v>
      </c>
      <c r="E13" s="40">
        <v>5699</v>
      </c>
      <c r="F13" s="40">
        <f t="shared" si="4"/>
        <v>15287</v>
      </c>
      <c r="G13" s="41">
        <f>F13/B13</f>
        <v>1.011245617516703</v>
      </c>
      <c r="H13" s="41">
        <f>E13/B13</f>
        <v>0.37699278957465104</v>
      </c>
      <c r="I13" s="36" t="s">
        <v>9</v>
      </c>
      <c r="J13" s="42"/>
      <c r="M13" s="172">
        <f t="shared" si="0"/>
        <v>-325</v>
      </c>
      <c r="N13" s="173">
        <f t="shared" si="1"/>
        <v>-0.020817320010248528</v>
      </c>
      <c r="O13" s="172">
        <f t="shared" si="2"/>
        <v>202</v>
      </c>
      <c r="P13" s="173">
        <f t="shared" si="3"/>
        <v>0.03674731671820993</v>
      </c>
      <c r="AH13" s="6"/>
      <c r="AQ13" s="6"/>
    </row>
    <row r="14" spans="1:43" s="4" customFormat="1" ht="35.25">
      <c r="A14" s="37" t="s">
        <v>84</v>
      </c>
      <c r="B14" s="38">
        <v>15345</v>
      </c>
      <c r="C14" s="39">
        <v>169</v>
      </c>
      <c r="D14" s="40">
        <v>9381</v>
      </c>
      <c r="E14" s="40">
        <v>6074</v>
      </c>
      <c r="F14" s="40">
        <f t="shared" si="4"/>
        <v>15624</v>
      </c>
      <c r="G14" s="41">
        <f>F14/B14</f>
        <v>1.018181818181818</v>
      </c>
      <c r="H14" s="41">
        <f>E14/B14</f>
        <v>0.3958292603453894</v>
      </c>
      <c r="I14" s="36" t="s">
        <v>9</v>
      </c>
      <c r="J14" s="43"/>
      <c r="M14" s="172">
        <f t="shared" si="0"/>
        <v>337</v>
      </c>
      <c r="N14" s="173">
        <f t="shared" si="1"/>
        <v>0.022044874730162884</v>
      </c>
      <c r="O14" s="172">
        <f t="shared" si="2"/>
        <v>375</v>
      </c>
      <c r="P14" s="173">
        <f t="shared" si="3"/>
        <v>0.06580101772240744</v>
      </c>
      <c r="AH14" s="6"/>
      <c r="AQ14" s="6"/>
    </row>
    <row r="15" spans="1:43" s="4" customFormat="1" ht="35.25">
      <c r="A15" s="37" t="s">
        <v>85</v>
      </c>
      <c r="B15" s="38">
        <v>15552</v>
      </c>
      <c r="C15" s="39">
        <v>167</v>
      </c>
      <c r="D15" s="40">
        <v>9125</v>
      </c>
      <c r="E15" s="40">
        <v>6627</v>
      </c>
      <c r="F15" s="40">
        <f>SUM(C15:E15)</f>
        <v>15919</v>
      </c>
      <c r="G15" s="41">
        <f>F15/B15</f>
        <v>1.0235982510288066</v>
      </c>
      <c r="H15" s="41">
        <f>E15/B15</f>
        <v>0.4261188271604938</v>
      </c>
      <c r="I15" s="36" t="s">
        <v>9</v>
      </c>
      <c r="J15" s="43"/>
      <c r="M15" s="172">
        <f t="shared" si="0"/>
        <v>295</v>
      </c>
      <c r="N15" s="173">
        <f t="shared" si="1"/>
        <v>0.01888120839733743</v>
      </c>
      <c r="O15" s="172">
        <f t="shared" si="2"/>
        <v>553</v>
      </c>
      <c r="P15" s="173">
        <f t="shared" si="3"/>
        <v>0.09104379321699045</v>
      </c>
      <c r="AH15" s="6"/>
      <c r="AQ15" s="6"/>
    </row>
    <row r="16" spans="1:43" s="4" customFormat="1" ht="36" customHeight="1">
      <c r="A16" s="307" t="s">
        <v>10</v>
      </c>
      <c r="B16" s="308"/>
      <c r="C16" s="308"/>
      <c r="D16" s="308"/>
      <c r="E16" s="308"/>
      <c r="F16" s="308"/>
      <c r="G16" s="308"/>
      <c r="H16" s="308"/>
      <c r="I16" s="309"/>
      <c r="J16" s="43"/>
      <c r="M16" s="172"/>
      <c r="N16" s="170"/>
      <c r="O16" s="169"/>
      <c r="P16" s="170"/>
      <c r="AH16" s="6"/>
      <c r="AQ16" s="6"/>
    </row>
    <row r="17" spans="1:43" s="4" customFormat="1" ht="35.25">
      <c r="A17" s="37" t="s">
        <v>86</v>
      </c>
      <c r="B17" s="38">
        <v>15641</v>
      </c>
      <c r="C17" s="39">
        <v>150</v>
      </c>
      <c r="D17" s="40">
        <v>8737</v>
      </c>
      <c r="E17" s="40">
        <v>7398</v>
      </c>
      <c r="F17" s="40">
        <v>16285</v>
      </c>
      <c r="G17" s="41">
        <v>1.0411738379898983</v>
      </c>
      <c r="H17" s="41">
        <v>0.47298766063550923</v>
      </c>
      <c r="I17" s="36" t="s">
        <v>9</v>
      </c>
      <c r="J17" s="43"/>
      <c r="M17" s="172">
        <f>F17-F15</f>
        <v>366</v>
      </c>
      <c r="N17" s="173">
        <f>M17/F15</f>
        <v>0.022991393931779635</v>
      </c>
      <c r="O17" s="172">
        <f>E17-E15</f>
        <v>771</v>
      </c>
      <c r="P17" s="173">
        <f>O17/E15</f>
        <v>0.11634223630602082</v>
      </c>
      <c r="AH17" s="6"/>
      <c r="AQ17" s="6"/>
    </row>
    <row r="18" spans="1:43" s="4" customFormat="1" ht="47.25" customHeight="1">
      <c r="A18" s="37" t="s">
        <v>87</v>
      </c>
      <c r="B18" s="38">
        <v>15755</v>
      </c>
      <c r="C18" s="39">
        <v>141</v>
      </c>
      <c r="D18" s="40">
        <v>8466</v>
      </c>
      <c r="E18" s="40">
        <v>8030</v>
      </c>
      <c r="F18" s="40">
        <v>16637</v>
      </c>
      <c r="G18" s="41">
        <v>1.0559822278641702</v>
      </c>
      <c r="H18" s="41">
        <v>0.5096794668359251</v>
      </c>
      <c r="I18" s="36" t="s">
        <v>9</v>
      </c>
      <c r="J18" s="112"/>
      <c r="K18" s="72" t="s">
        <v>53</v>
      </c>
      <c r="M18" s="172">
        <f>F18-F17</f>
        <v>352</v>
      </c>
      <c r="N18" s="173">
        <f>M18/F17</f>
        <v>0.021614983113294444</v>
      </c>
      <c r="O18" s="172">
        <f>E18-E17</f>
        <v>632</v>
      </c>
      <c r="P18" s="173">
        <f>O18/E17</f>
        <v>0.08542849418761828</v>
      </c>
      <c r="AH18" s="6"/>
      <c r="AQ18" s="6"/>
    </row>
    <row r="19" spans="1:43" s="4" customFormat="1" ht="47.25" customHeight="1">
      <c r="A19" s="37" t="s">
        <v>88</v>
      </c>
      <c r="B19" s="38">
        <v>15943</v>
      </c>
      <c r="C19" s="39">
        <v>128</v>
      </c>
      <c r="D19" s="40">
        <v>8046</v>
      </c>
      <c r="E19" s="40">
        <v>8775</v>
      </c>
      <c r="F19" s="40">
        <f>SUM(C19:E19)</f>
        <v>16949</v>
      </c>
      <c r="G19" s="41">
        <f>F19/B19</f>
        <v>1.0630997930126074</v>
      </c>
      <c r="H19" s="41">
        <f>E19/B19</f>
        <v>0.5503982939220975</v>
      </c>
      <c r="I19" s="36" t="s">
        <v>9</v>
      </c>
      <c r="J19" s="112"/>
      <c r="K19" s="72" t="s">
        <v>50</v>
      </c>
      <c r="M19" s="172">
        <f>F19-F18</f>
        <v>312</v>
      </c>
      <c r="N19" s="173">
        <f>M19/F18</f>
        <v>0.018753381018212417</v>
      </c>
      <c r="O19" s="172">
        <f>E19-E18</f>
        <v>745</v>
      </c>
      <c r="P19" s="173">
        <f>O19/E18</f>
        <v>0.09277708592777086</v>
      </c>
      <c r="AH19" s="6"/>
      <c r="AQ19" s="6"/>
    </row>
    <row r="20" spans="1:43" s="4" customFormat="1" ht="39" customHeight="1">
      <c r="A20" s="302" t="s">
        <v>89</v>
      </c>
      <c r="B20" s="303"/>
      <c r="C20" s="303"/>
      <c r="D20" s="303"/>
      <c r="E20" s="303"/>
      <c r="F20" s="303"/>
      <c r="G20" s="303"/>
      <c r="H20" s="303"/>
      <c r="I20" s="304"/>
      <c r="J20" s="43"/>
      <c r="M20" s="172"/>
      <c r="N20" s="170"/>
      <c r="O20" s="169"/>
      <c r="P20" s="170"/>
      <c r="AH20" s="6"/>
      <c r="AQ20" s="6"/>
    </row>
    <row r="21" spans="1:43" s="4" customFormat="1" ht="58.5" customHeight="1">
      <c r="A21" s="37" t="s">
        <v>117</v>
      </c>
      <c r="B21" s="38">
        <v>16601</v>
      </c>
      <c r="C21" s="39">
        <v>88</v>
      </c>
      <c r="D21" s="40">
        <v>7846</v>
      </c>
      <c r="E21" s="40">
        <v>9662</v>
      </c>
      <c r="F21" s="40">
        <f>SUM(C21:E21)</f>
        <v>17596</v>
      </c>
      <c r="G21" s="41">
        <f>F21/B21</f>
        <v>1.0599361484247938</v>
      </c>
      <c r="H21" s="41">
        <f>E21/B21</f>
        <v>0.5820131317390519</v>
      </c>
      <c r="I21" s="36" t="s">
        <v>65</v>
      </c>
      <c r="J21" s="112"/>
      <c r="K21" s="72"/>
      <c r="M21" s="172">
        <f>F21-F19</f>
        <v>647</v>
      </c>
      <c r="N21" s="173">
        <f>M21/F19</f>
        <v>0.03817334356009204</v>
      </c>
      <c r="O21" s="172">
        <f>E21-E19</f>
        <v>887</v>
      </c>
      <c r="P21" s="173">
        <f>O21/E19</f>
        <v>0.10108262108262109</v>
      </c>
      <c r="AH21" s="6"/>
      <c r="AQ21" s="6"/>
    </row>
    <row r="22" spans="1:43" s="4" customFormat="1" ht="27" customHeight="1">
      <c r="A22" s="294" t="s">
        <v>11</v>
      </c>
      <c r="B22" s="295"/>
      <c r="C22" s="295"/>
      <c r="D22" s="295"/>
      <c r="E22" s="108"/>
      <c r="F22" s="114"/>
      <c r="G22" s="109"/>
      <c r="H22" s="110"/>
      <c r="I22" s="111"/>
      <c r="J22" s="112"/>
      <c r="M22" s="172"/>
      <c r="N22" s="170"/>
      <c r="O22" s="169"/>
      <c r="P22" s="170"/>
      <c r="AH22" s="6"/>
      <c r="AQ22" s="6"/>
    </row>
    <row r="23" spans="1:43" s="4" customFormat="1" ht="84" customHeight="1">
      <c r="A23" s="191" t="s">
        <v>114</v>
      </c>
      <c r="B23" s="115">
        <v>16854</v>
      </c>
      <c r="C23" s="116">
        <v>55</v>
      </c>
      <c r="D23" s="117">
        <v>7028</v>
      </c>
      <c r="E23" s="117">
        <v>10580</v>
      </c>
      <c r="F23" s="118">
        <f>SUM(C23:E23)</f>
        <v>17663</v>
      </c>
      <c r="G23" s="119">
        <f>F23/B23</f>
        <v>1.048000474664768</v>
      </c>
      <c r="H23" s="120">
        <f>E23/B23</f>
        <v>0.6277441556900439</v>
      </c>
      <c r="I23" s="121" t="s">
        <v>65</v>
      </c>
      <c r="J23" s="122"/>
      <c r="K23" s="72" t="s">
        <v>115</v>
      </c>
      <c r="M23" s="172">
        <f>F23-F21</f>
        <v>67</v>
      </c>
      <c r="N23" s="173">
        <f>M23/F21</f>
        <v>0.003807683564446465</v>
      </c>
      <c r="O23" s="172">
        <f>E23-E21</f>
        <v>918</v>
      </c>
      <c r="P23" s="173">
        <f>O23/E21</f>
        <v>0.0950113848064583</v>
      </c>
      <c r="AH23" s="6"/>
      <c r="AQ23" s="6"/>
    </row>
    <row r="24" spans="1:43" s="4" customFormat="1" ht="33.75" customHeight="1">
      <c r="A24" s="192" t="s">
        <v>64</v>
      </c>
      <c r="B24" s="193"/>
      <c r="C24" s="194"/>
      <c r="D24" s="195"/>
      <c r="E24" s="195"/>
      <c r="F24" s="195">
        <v>64</v>
      </c>
      <c r="G24" s="198">
        <f>(F23+F24)/B23</f>
        <v>1.0517977928088287</v>
      </c>
      <c r="H24" s="196"/>
      <c r="I24" s="197"/>
      <c r="J24" s="122"/>
      <c r="K24" s="72"/>
      <c r="M24" s="172"/>
      <c r="N24" s="173"/>
      <c r="O24" s="172"/>
      <c r="P24" s="173"/>
      <c r="AH24" s="6"/>
      <c r="AQ24" s="6"/>
    </row>
    <row r="25" spans="1:43" s="255" customFormat="1" ht="36" customHeight="1" hidden="1" outlineLevel="1">
      <c r="A25" s="201"/>
      <c r="B25" s="202"/>
      <c r="C25" s="39"/>
      <c r="D25" s="40">
        <f>F25-E25</f>
        <v>-13</v>
      </c>
      <c r="E25" s="40">
        <v>14</v>
      </c>
      <c r="F25" s="200">
        <v>1</v>
      </c>
      <c r="G25" s="40"/>
      <c r="H25" s="41"/>
      <c r="I25" s="36" t="s">
        <v>42</v>
      </c>
      <c r="K25" s="6" t="s">
        <v>113</v>
      </c>
      <c r="M25" s="172"/>
      <c r="N25" s="203"/>
      <c r="O25" s="204"/>
      <c r="P25" s="203"/>
      <c r="Q25" s="260"/>
      <c r="R25" s="40">
        <v>-50</v>
      </c>
      <c r="S25" s="40">
        <v>100</v>
      </c>
      <c r="T25" s="200">
        <v>50</v>
      </c>
      <c r="U25" s="63"/>
      <c r="V25" s="41"/>
      <c r="W25" s="130" t="s">
        <v>42</v>
      </c>
      <c r="X25" s="30"/>
      <c r="Y25" s="136" t="s">
        <v>67</v>
      </c>
      <c r="Z25" s="260"/>
      <c r="AA25" s="251">
        <v>-50</v>
      </c>
      <c r="AB25" s="251">
        <v>220</v>
      </c>
      <c r="AC25" s="252">
        <v>170</v>
      </c>
      <c r="AD25" s="253"/>
      <c r="AE25" s="254"/>
      <c r="AF25" s="90" t="s">
        <v>42</v>
      </c>
      <c r="AH25" s="60" t="s">
        <v>61</v>
      </c>
      <c r="AI25" s="260"/>
      <c r="AJ25" s="251">
        <v>-50</v>
      </c>
      <c r="AK25" s="251">
        <v>220</v>
      </c>
      <c r="AL25" s="252">
        <v>170</v>
      </c>
      <c r="AM25" s="253"/>
      <c r="AN25" s="254"/>
      <c r="AO25" s="90" t="s">
        <v>42</v>
      </c>
      <c r="AQ25" s="60" t="s">
        <v>46</v>
      </c>
    </row>
    <row r="26" spans="1:43" s="255" customFormat="1" ht="36.75" customHeight="1" hidden="1" outlineLevel="1">
      <c r="A26" s="201"/>
      <c r="B26" s="202"/>
      <c r="C26" s="39"/>
      <c r="D26" s="40">
        <f aca="true" t="shared" si="5" ref="D26:D35">F26-E26</f>
        <v>0</v>
      </c>
      <c r="E26" s="40">
        <v>0</v>
      </c>
      <c r="F26" s="200">
        <v>0</v>
      </c>
      <c r="G26" s="40"/>
      <c r="H26" s="41"/>
      <c r="I26" s="36" t="s">
        <v>43</v>
      </c>
      <c r="K26" s="6" t="s">
        <v>113</v>
      </c>
      <c r="M26" s="172"/>
      <c r="N26" s="203"/>
      <c r="O26" s="204"/>
      <c r="P26" s="203"/>
      <c r="Q26" s="260"/>
      <c r="R26" s="40">
        <v>0</v>
      </c>
      <c r="S26" s="40">
        <v>0</v>
      </c>
      <c r="T26" s="200">
        <v>0</v>
      </c>
      <c r="U26" s="63"/>
      <c r="V26" s="41"/>
      <c r="W26" s="130" t="s">
        <v>43</v>
      </c>
      <c r="X26" s="30"/>
      <c r="Y26" s="136" t="s">
        <v>67</v>
      </c>
      <c r="Z26" s="260"/>
      <c r="AA26" s="251">
        <v>0</v>
      </c>
      <c r="AB26" s="251">
        <v>20</v>
      </c>
      <c r="AC26" s="252">
        <v>20</v>
      </c>
      <c r="AD26" s="253"/>
      <c r="AE26" s="254"/>
      <c r="AF26" s="90" t="s">
        <v>43</v>
      </c>
      <c r="AH26" s="60" t="s">
        <v>61</v>
      </c>
      <c r="AI26" s="260"/>
      <c r="AJ26" s="251">
        <v>0</v>
      </c>
      <c r="AK26" s="251">
        <v>20</v>
      </c>
      <c r="AL26" s="252">
        <v>20</v>
      </c>
      <c r="AM26" s="253"/>
      <c r="AN26" s="254"/>
      <c r="AO26" s="90" t="s">
        <v>43</v>
      </c>
      <c r="AQ26" s="60" t="s">
        <v>46</v>
      </c>
    </row>
    <row r="27" spans="1:43" s="255" customFormat="1" ht="39.75" customHeight="1" hidden="1" outlineLevel="1">
      <c r="A27" s="201"/>
      <c r="B27" s="202"/>
      <c r="C27" s="39"/>
      <c r="D27" s="40">
        <f t="shared" si="5"/>
        <v>-25</v>
      </c>
      <c r="E27" s="40">
        <v>0</v>
      </c>
      <c r="F27" s="200">
        <v>-25</v>
      </c>
      <c r="G27" s="40"/>
      <c r="H27" s="41"/>
      <c r="I27" s="36" t="s">
        <v>44</v>
      </c>
      <c r="K27" s="6" t="s">
        <v>113</v>
      </c>
      <c r="M27" s="172"/>
      <c r="N27" s="203"/>
      <c r="O27" s="204"/>
      <c r="P27" s="203"/>
      <c r="Q27" s="260"/>
      <c r="R27" s="40">
        <v>-25</v>
      </c>
      <c r="S27" s="40">
        <v>0</v>
      </c>
      <c r="T27" s="200">
        <v>-25</v>
      </c>
      <c r="U27" s="63"/>
      <c r="V27" s="41"/>
      <c r="W27" s="130" t="s">
        <v>44</v>
      </c>
      <c r="X27" s="30"/>
      <c r="Y27" s="136" t="s">
        <v>67</v>
      </c>
      <c r="Z27" s="260"/>
      <c r="AA27" s="251">
        <v>-25</v>
      </c>
      <c r="AB27" s="251">
        <v>0</v>
      </c>
      <c r="AC27" s="252">
        <v>-25</v>
      </c>
      <c r="AD27" s="253"/>
      <c r="AE27" s="254"/>
      <c r="AF27" s="90" t="s">
        <v>44</v>
      </c>
      <c r="AH27" s="60" t="s">
        <v>61</v>
      </c>
      <c r="AI27" s="260"/>
      <c r="AJ27" s="251">
        <v>-25</v>
      </c>
      <c r="AK27" s="251">
        <v>0</v>
      </c>
      <c r="AL27" s="252">
        <v>-25</v>
      </c>
      <c r="AM27" s="253"/>
      <c r="AN27" s="254"/>
      <c r="AO27" s="90" t="s">
        <v>44</v>
      </c>
      <c r="AQ27" s="60" t="s">
        <v>46</v>
      </c>
    </row>
    <row r="28" spans="1:43" s="255" customFormat="1" ht="39.75" customHeight="1" hidden="1" outlineLevel="1">
      <c r="A28" s="201"/>
      <c r="B28" s="202"/>
      <c r="C28" s="39"/>
      <c r="D28" s="40">
        <f t="shared" si="5"/>
        <v>-65</v>
      </c>
      <c r="E28" s="40">
        <v>336</v>
      </c>
      <c r="F28" s="200">
        <v>271</v>
      </c>
      <c r="G28" s="40"/>
      <c r="H28" s="41"/>
      <c r="I28" s="36" t="s">
        <v>59</v>
      </c>
      <c r="K28" s="6" t="s">
        <v>113</v>
      </c>
      <c r="M28" s="172"/>
      <c r="N28" s="203"/>
      <c r="O28" s="204"/>
      <c r="P28" s="203"/>
      <c r="Q28" s="260"/>
      <c r="R28" s="40">
        <v>-160</v>
      </c>
      <c r="S28" s="40">
        <v>583</v>
      </c>
      <c r="T28" s="200">
        <v>423</v>
      </c>
      <c r="U28" s="63"/>
      <c r="V28" s="41"/>
      <c r="W28" s="130" t="s">
        <v>59</v>
      </c>
      <c r="X28" s="30"/>
      <c r="Y28" s="136" t="s">
        <v>67</v>
      </c>
      <c r="Z28" s="260"/>
      <c r="AA28" s="251">
        <v>-210</v>
      </c>
      <c r="AB28" s="251">
        <v>779</v>
      </c>
      <c r="AC28" s="252">
        <v>569</v>
      </c>
      <c r="AD28" s="253"/>
      <c r="AE28" s="254"/>
      <c r="AF28" s="90" t="s">
        <v>59</v>
      </c>
      <c r="AH28" s="60" t="s">
        <v>61</v>
      </c>
      <c r="AI28" s="260"/>
      <c r="AJ28" s="251">
        <v>-285</v>
      </c>
      <c r="AK28" s="251">
        <v>899</v>
      </c>
      <c r="AL28" s="252">
        <v>614</v>
      </c>
      <c r="AM28" s="253"/>
      <c r="AN28" s="254"/>
      <c r="AO28" s="90" t="s">
        <v>59</v>
      </c>
      <c r="AQ28" s="60" t="s">
        <v>46</v>
      </c>
    </row>
    <row r="29" spans="1:43" s="255" customFormat="1" ht="39.75" customHeight="1" hidden="1" outlineLevel="1">
      <c r="A29" s="201"/>
      <c r="B29" s="202"/>
      <c r="C29" s="39"/>
      <c r="D29" s="40">
        <f t="shared" si="5"/>
        <v>-98</v>
      </c>
      <c r="E29" s="40">
        <v>101</v>
      </c>
      <c r="F29" s="200">
        <v>3</v>
      </c>
      <c r="G29" s="40"/>
      <c r="H29" s="41"/>
      <c r="I29" s="36" t="s">
        <v>45</v>
      </c>
      <c r="K29" s="6" t="s">
        <v>113</v>
      </c>
      <c r="M29" s="172"/>
      <c r="N29" s="203"/>
      <c r="O29" s="204"/>
      <c r="P29" s="203"/>
      <c r="Q29" s="260"/>
      <c r="R29" s="40">
        <v>-104</v>
      </c>
      <c r="S29" s="40">
        <v>145</v>
      </c>
      <c r="T29" s="200">
        <v>41</v>
      </c>
      <c r="U29" s="63"/>
      <c r="V29" s="41"/>
      <c r="W29" s="130" t="s">
        <v>45</v>
      </c>
      <c r="X29" s="30"/>
      <c r="Y29" s="136" t="s">
        <v>67</v>
      </c>
      <c r="Z29" s="260"/>
      <c r="AA29" s="251">
        <v>-129</v>
      </c>
      <c r="AB29" s="251">
        <v>246</v>
      </c>
      <c r="AC29" s="252">
        <v>117</v>
      </c>
      <c r="AD29" s="253"/>
      <c r="AE29" s="254"/>
      <c r="AF29" s="90" t="s">
        <v>45</v>
      </c>
      <c r="AH29" s="60" t="s">
        <v>61</v>
      </c>
      <c r="AI29" s="260"/>
      <c r="AJ29" s="251">
        <v>-154</v>
      </c>
      <c r="AK29" s="251">
        <v>266</v>
      </c>
      <c r="AL29" s="252">
        <v>112</v>
      </c>
      <c r="AM29" s="253"/>
      <c r="AN29" s="254"/>
      <c r="AO29" s="90" t="s">
        <v>45</v>
      </c>
      <c r="AQ29" s="60" t="s">
        <v>46</v>
      </c>
    </row>
    <row r="30" spans="1:43" s="1" customFormat="1" ht="27" customHeight="1" hidden="1" outlineLevel="1">
      <c r="A30" s="201"/>
      <c r="B30" s="202"/>
      <c r="C30" s="39"/>
      <c r="D30" s="40">
        <f t="shared" si="5"/>
        <v>0</v>
      </c>
      <c r="E30" s="40">
        <v>20</v>
      </c>
      <c r="F30" s="200">
        <v>20</v>
      </c>
      <c r="G30" s="40"/>
      <c r="H30" s="41"/>
      <c r="I30" s="36" t="s">
        <v>18</v>
      </c>
      <c r="K30" s="6" t="s">
        <v>113</v>
      </c>
      <c r="M30" s="172"/>
      <c r="N30" s="170"/>
      <c r="O30" s="169"/>
      <c r="P30" s="170"/>
      <c r="Q30" s="260"/>
      <c r="R30" s="40">
        <v>0</v>
      </c>
      <c r="S30" s="40">
        <v>60</v>
      </c>
      <c r="T30" s="200">
        <v>60</v>
      </c>
      <c r="U30" s="63"/>
      <c r="V30" s="41"/>
      <c r="W30" s="130" t="s">
        <v>18</v>
      </c>
      <c r="X30" s="4"/>
      <c r="Y30" s="136" t="s">
        <v>67</v>
      </c>
      <c r="Z30" s="260"/>
      <c r="AA30" s="251">
        <v>0</v>
      </c>
      <c r="AB30" s="251">
        <v>40</v>
      </c>
      <c r="AC30" s="252">
        <v>40</v>
      </c>
      <c r="AD30" s="253"/>
      <c r="AE30" s="254"/>
      <c r="AF30" s="90" t="s">
        <v>18</v>
      </c>
      <c r="AH30" s="60" t="s">
        <v>61</v>
      </c>
      <c r="AI30" s="260"/>
      <c r="AJ30" s="251">
        <v>0</v>
      </c>
      <c r="AK30" s="251">
        <v>80</v>
      </c>
      <c r="AL30" s="252">
        <v>80</v>
      </c>
      <c r="AM30" s="253"/>
      <c r="AN30" s="254"/>
      <c r="AO30" s="90" t="s">
        <v>18</v>
      </c>
      <c r="AQ30" s="60" t="s">
        <v>46</v>
      </c>
    </row>
    <row r="31" spans="1:43" s="255" customFormat="1" ht="36" customHeight="1" hidden="1" outlineLevel="1">
      <c r="A31" s="201"/>
      <c r="B31" s="202"/>
      <c r="C31" s="39"/>
      <c r="D31" s="40">
        <f t="shared" si="5"/>
        <v>-30</v>
      </c>
      <c r="E31" s="40">
        <v>35</v>
      </c>
      <c r="F31" s="200">
        <v>5</v>
      </c>
      <c r="G31" s="40"/>
      <c r="H31" s="41"/>
      <c r="I31" s="36" t="s">
        <v>19</v>
      </c>
      <c r="K31" s="6" t="s">
        <v>113</v>
      </c>
      <c r="M31" s="172"/>
      <c r="N31" s="203"/>
      <c r="O31" s="204"/>
      <c r="P31" s="203"/>
      <c r="Q31" s="260"/>
      <c r="R31" s="40">
        <v>-37</v>
      </c>
      <c r="S31" s="40">
        <v>18</v>
      </c>
      <c r="T31" s="200">
        <v>-19</v>
      </c>
      <c r="U31" s="63"/>
      <c r="V31" s="41"/>
      <c r="W31" s="130" t="s">
        <v>19</v>
      </c>
      <c r="X31" s="30"/>
      <c r="Y31" s="136" t="s">
        <v>67</v>
      </c>
      <c r="Z31" s="260"/>
      <c r="AA31" s="251">
        <v>-91</v>
      </c>
      <c r="AB31" s="251">
        <v>158</v>
      </c>
      <c r="AC31" s="252">
        <v>67</v>
      </c>
      <c r="AD31" s="253"/>
      <c r="AE31" s="254"/>
      <c r="AF31" s="90" t="s">
        <v>19</v>
      </c>
      <c r="AH31" s="60" t="s">
        <v>61</v>
      </c>
      <c r="AI31" s="260"/>
      <c r="AJ31" s="251">
        <v>-91</v>
      </c>
      <c r="AK31" s="251">
        <v>198</v>
      </c>
      <c r="AL31" s="252">
        <v>107</v>
      </c>
      <c r="AM31" s="253"/>
      <c r="AN31" s="254"/>
      <c r="AO31" s="90" t="s">
        <v>19</v>
      </c>
      <c r="AQ31" s="60" t="s">
        <v>46</v>
      </c>
    </row>
    <row r="32" spans="1:43" s="30" customFormat="1" ht="36" customHeight="1" hidden="1" outlineLevel="1">
      <c r="A32" s="201"/>
      <c r="B32" s="202"/>
      <c r="C32" s="39"/>
      <c r="D32" s="40">
        <f t="shared" si="5"/>
        <v>-168</v>
      </c>
      <c r="E32" s="40">
        <v>738</v>
      </c>
      <c r="F32" s="200">
        <v>570</v>
      </c>
      <c r="G32" s="40"/>
      <c r="H32" s="41"/>
      <c r="I32" s="36" t="s">
        <v>60</v>
      </c>
      <c r="K32" s="6" t="s">
        <v>113</v>
      </c>
      <c r="M32" s="172"/>
      <c r="N32" s="203"/>
      <c r="O32" s="204"/>
      <c r="P32" s="203"/>
      <c r="Q32" s="261"/>
      <c r="R32" s="40">
        <v>-252</v>
      </c>
      <c r="S32" s="40">
        <v>922</v>
      </c>
      <c r="T32" s="200">
        <v>670</v>
      </c>
      <c r="U32" s="63"/>
      <c r="V32" s="41"/>
      <c r="W32" s="130" t="s">
        <v>60</v>
      </c>
      <c r="Y32" s="136" t="s">
        <v>67</v>
      </c>
      <c r="Z32" s="261"/>
      <c r="AA32" s="40">
        <v>-341</v>
      </c>
      <c r="AB32" s="40">
        <v>1181</v>
      </c>
      <c r="AC32" s="200">
        <v>840</v>
      </c>
      <c r="AD32" s="63"/>
      <c r="AE32" s="41"/>
      <c r="AF32" s="130" t="s">
        <v>60</v>
      </c>
      <c r="AH32" s="136" t="s">
        <v>61</v>
      </c>
      <c r="AI32" s="261"/>
      <c r="AJ32" s="40">
        <v>-380</v>
      </c>
      <c r="AK32" s="40">
        <v>1294</v>
      </c>
      <c r="AL32" s="200">
        <v>914</v>
      </c>
      <c r="AM32" s="63"/>
      <c r="AN32" s="41"/>
      <c r="AO32" s="130" t="s">
        <v>60</v>
      </c>
      <c r="AQ32" s="136" t="s">
        <v>46</v>
      </c>
    </row>
    <row r="33" spans="1:43" s="255" customFormat="1" ht="36" customHeight="1" hidden="1" outlineLevel="1">
      <c r="A33" s="248"/>
      <c r="B33" s="249"/>
      <c r="C33" s="250"/>
      <c r="D33" s="40">
        <f t="shared" si="5"/>
        <v>-50</v>
      </c>
      <c r="E33" s="40">
        <v>81</v>
      </c>
      <c r="F33" s="200">
        <v>31</v>
      </c>
      <c r="G33" s="40"/>
      <c r="H33" s="41"/>
      <c r="I33" s="36" t="s">
        <v>62</v>
      </c>
      <c r="J33" s="30"/>
      <c r="K33" s="6" t="s">
        <v>113</v>
      </c>
      <c r="M33" s="172"/>
      <c r="N33" s="203"/>
      <c r="O33" s="204"/>
      <c r="P33" s="203"/>
      <c r="Q33" s="260"/>
      <c r="R33" s="40">
        <v>-115</v>
      </c>
      <c r="S33" s="40">
        <v>259</v>
      </c>
      <c r="T33" s="200">
        <v>144</v>
      </c>
      <c r="U33" s="63"/>
      <c r="V33" s="41"/>
      <c r="W33" s="130" t="s">
        <v>62</v>
      </c>
      <c r="X33" s="30"/>
      <c r="Y33" s="136" t="s">
        <v>67</v>
      </c>
      <c r="Z33" s="260"/>
      <c r="AA33" s="251">
        <v>-176</v>
      </c>
      <c r="AB33" s="251">
        <v>417</v>
      </c>
      <c r="AC33" s="252">
        <v>241</v>
      </c>
      <c r="AD33" s="253"/>
      <c r="AE33" s="254"/>
      <c r="AF33" s="90" t="s">
        <v>62</v>
      </c>
      <c r="AH33" s="60" t="s">
        <v>61</v>
      </c>
      <c r="AJ33" s="256"/>
      <c r="AK33" s="256"/>
      <c r="AL33" s="257"/>
      <c r="AM33" s="258"/>
      <c r="AN33" s="259"/>
      <c r="AO33" s="95"/>
      <c r="AQ33" s="60"/>
    </row>
    <row r="34" spans="1:43" s="255" customFormat="1" ht="48" customHeight="1" hidden="1" outlineLevel="1">
      <c r="A34" s="201"/>
      <c r="B34" s="202"/>
      <c r="C34" s="39"/>
      <c r="D34" s="40">
        <f t="shared" si="5"/>
        <v>-97</v>
      </c>
      <c r="E34" s="276">
        <v>59</v>
      </c>
      <c r="F34" s="200">
        <v>-38</v>
      </c>
      <c r="G34" s="40"/>
      <c r="H34" s="41"/>
      <c r="I34" s="36" t="s">
        <v>69</v>
      </c>
      <c r="J34" s="30"/>
      <c r="K34" s="6" t="s">
        <v>113</v>
      </c>
      <c r="M34" s="172"/>
      <c r="N34" s="203"/>
      <c r="O34" s="204"/>
      <c r="P34" s="203"/>
      <c r="Q34" s="260"/>
      <c r="R34" s="40">
        <v>-365</v>
      </c>
      <c r="S34" s="40">
        <v>233</v>
      </c>
      <c r="T34" s="200">
        <v>-132</v>
      </c>
      <c r="U34" s="63"/>
      <c r="V34" s="41"/>
      <c r="W34" s="130" t="s">
        <v>69</v>
      </c>
      <c r="X34" s="30"/>
      <c r="Y34" s="136"/>
      <c r="Z34" s="260"/>
      <c r="AA34" s="251"/>
      <c r="AB34" s="251"/>
      <c r="AC34" s="252"/>
      <c r="AD34" s="253"/>
      <c r="AE34" s="254"/>
      <c r="AF34" s="90"/>
      <c r="AH34" s="60"/>
      <c r="AJ34" s="256"/>
      <c r="AK34" s="256"/>
      <c r="AL34" s="257"/>
      <c r="AM34" s="258"/>
      <c r="AN34" s="259"/>
      <c r="AO34" s="95"/>
      <c r="AQ34" s="60"/>
    </row>
    <row r="35" spans="1:43" s="255" customFormat="1" ht="48" customHeight="1" hidden="1" outlineLevel="1">
      <c r="A35" s="201"/>
      <c r="B35" s="202"/>
      <c r="C35" s="39"/>
      <c r="D35" s="40">
        <f t="shared" si="5"/>
        <v>-243</v>
      </c>
      <c r="E35" s="40">
        <v>432</v>
      </c>
      <c r="F35" s="200">
        <v>189</v>
      </c>
      <c r="G35" s="40"/>
      <c r="H35" s="41"/>
      <c r="I35" s="36" t="s">
        <v>119</v>
      </c>
      <c r="J35" s="30"/>
      <c r="K35" s="6" t="s">
        <v>113</v>
      </c>
      <c r="M35" s="172"/>
      <c r="N35" s="203"/>
      <c r="O35" s="204"/>
      <c r="P35" s="203"/>
      <c r="Q35" s="260"/>
      <c r="R35" s="40"/>
      <c r="S35" s="40"/>
      <c r="T35" s="200"/>
      <c r="U35" s="63"/>
      <c r="V35" s="41"/>
      <c r="W35" s="130"/>
      <c r="X35" s="30"/>
      <c r="Y35" s="136"/>
      <c r="Z35" s="260"/>
      <c r="AA35" s="256"/>
      <c r="AB35" s="256"/>
      <c r="AC35" s="257"/>
      <c r="AD35" s="258"/>
      <c r="AE35" s="259"/>
      <c r="AF35" s="95"/>
      <c r="AH35" s="60"/>
      <c r="AJ35" s="256"/>
      <c r="AK35" s="256"/>
      <c r="AL35" s="257"/>
      <c r="AM35" s="258"/>
      <c r="AN35" s="259"/>
      <c r="AO35" s="95"/>
      <c r="AQ35" s="60"/>
    </row>
    <row r="36" spans="1:43" s="4" customFormat="1" ht="114.75" customHeight="1" collapsed="1">
      <c r="A36" s="137" t="s">
        <v>20</v>
      </c>
      <c r="B36" s="138"/>
      <c r="C36" s="139"/>
      <c r="D36" s="225">
        <f>SUM(D25:D35)</f>
        <v>-789</v>
      </c>
      <c r="E36" s="225">
        <f>SUM(E25:E35)</f>
        <v>1816</v>
      </c>
      <c r="F36" s="226">
        <f>SUM(F25:F35)</f>
        <v>1027</v>
      </c>
      <c r="G36" s="143"/>
      <c r="H36" s="143"/>
      <c r="I36" s="144" t="s">
        <v>120</v>
      </c>
      <c r="K36" s="6" t="s">
        <v>113</v>
      </c>
      <c r="M36" s="172"/>
      <c r="N36" s="170"/>
      <c r="O36" s="169"/>
      <c r="P36" s="170"/>
      <c r="Q36" s="30"/>
      <c r="R36" s="140">
        <v>-1108</v>
      </c>
      <c r="S36" s="140">
        <v>2320</v>
      </c>
      <c r="T36" s="140">
        <v>1212</v>
      </c>
      <c r="U36" s="142"/>
      <c r="V36" s="143"/>
      <c r="W36" s="144" t="s">
        <v>70</v>
      </c>
      <c r="Y36" s="136" t="s">
        <v>67</v>
      </c>
      <c r="AH36" s="6"/>
      <c r="AQ36" s="6"/>
    </row>
    <row r="37" spans="1:43" s="4" customFormat="1" ht="72" customHeight="1" hidden="1" outlineLevel="1">
      <c r="A37" s="96" t="s">
        <v>71</v>
      </c>
      <c r="B37" s="97"/>
      <c r="C37" s="98"/>
      <c r="D37" s="99"/>
      <c r="E37" s="99"/>
      <c r="F37" s="100"/>
      <c r="G37" s="101"/>
      <c r="H37" s="102"/>
      <c r="I37" s="103"/>
      <c r="J37" s="1"/>
      <c r="K37" s="104" t="s">
        <v>92</v>
      </c>
      <c r="L37" s="1"/>
      <c r="M37" s="172"/>
      <c r="N37" s="170"/>
      <c r="O37" s="169"/>
      <c r="P37" s="170"/>
      <c r="AH37" s="6"/>
      <c r="AQ37" s="6"/>
    </row>
    <row r="38" spans="1:43" s="1" customFormat="1" ht="39.75" customHeight="1" collapsed="1">
      <c r="A38" s="294" t="s">
        <v>22</v>
      </c>
      <c r="B38" s="295"/>
      <c r="C38" s="295"/>
      <c r="D38" s="295"/>
      <c r="E38" s="295"/>
      <c r="F38" s="295"/>
      <c r="G38" s="47"/>
      <c r="H38" s="48"/>
      <c r="I38" s="49"/>
      <c r="J38" s="50"/>
      <c r="M38" s="76"/>
      <c r="N38" s="74"/>
      <c r="O38" s="75"/>
      <c r="P38" s="74"/>
      <c r="AH38" s="61"/>
      <c r="AQ38" s="61"/>
    </row>
    <row r="39" spans="1:43" s="30" customFormat="1" ht="92.25" customHeight="1">
      <c r="A39" s="151" t="s">
        <v>146</v>
      </c>
      <c r="B39" s="152">
        <v>18120</v>
      </c>
      <c r="C39" s="153">
        <v>55</v>
      </c>
      <c r="D39" s="154">
        <f>D36+D23</f>
        <v>6239</v>
      </c>
      <c r="E39" s="154">
        <f>E36+E23</f>
        <v>12396</v>
      </c>
      <c r="F39" s="155">
        <f>SUM(C39:E39)</f>
        <v>18690</v>
      </c>
      <c r="G39" s="156">
        <f>F39/B39</f>
        <v>1.031456953642384</v>
      </c>
      <c r="H39" s="157">
        <f>E39/B39</f>
        <v>0.6841059602649007</v>
      </c>
      <c r="I39" s="293" t="s">
        <v>141</v>
      </c>
      <c r="J39" s="281"/>
      <c r="L39" s="3" t="s">
        <v>93</v>
      </c>
      <c r="M39" s="172">
        <f>F39-F23</f>
        <v>1027</v>
      </c>
      <c r="N39" s="173">
        <f>M39/F23</f>
        <v>0.05814414312404461</v>
      </c>
      <c r="O39" s="282">
        <f>E39-E23</f>
        <v>1816</v>
      </c>
      <c r="P39" s="173">
        <f>O39/E23</f>
        <v>0.1716446124763705</v>
      </c>
      <c r="AH39" s="124"/>
      <c r="AQ39" s="124"/>
    </row>
    <row r="40" spans="1:43" s="1" customFormat="1" ht="29.25" customHeight="1">
      <c r="A40" s="294" t="s">
        <v>148</v>
      </c>
      <c r="B40" s="295"/>
      <c r="C40" s="295"/>
      <c r="D40" s="295"/>
      <c r="E40" s="295"/>
      <c r="F40" s="295"/>
      <c r="G40" s="47"/>
      <c r="H40" s="48"/>
      <c r="I40" s="49"/>
      <c r="J40" s="50"/>
      <c r="M40" s="76"/>
      <c r="N40" s="74"/>
      <c r="O40" s="75"/>
      <c r="P40" s="74"/>
      <c r="AH40" s="61"/>
      <c r="AQ40" s="61"/>
    </row>
    <row r="41" spans="1:43" s="1" customFormat="1" ht="54" customHeight="1">
      <c r="A41" s="137" t="s">
        <v>125</v>
      </c>
      <c r="B41" s="138"/>
      <c r="C41" s="139"/>
      <c r="D41" s="225">
        <f>F41-E41</f>
        <v>-241</v>
      </c>
      <c r="E41" s="225">
        <v>515</v>
      </c>
      <c r="F41" s="226">
        <v>274</v>
      </c>
      <c r="G41" s="142"/>
      <c r="H41" s="143"/>
      <c r="I41" s="144" t="s">
        <v>134</v>
      </c>
      <c r="K41" s="273"/>
      <c r="M41" s="76"/>
      <c r="N41" s="74"/>
      <c r="O41" s="75"/>
      <c r="P41" s="74"/>
      <c r="AH41" s="61"/>
      <c r="AQ41" s="61"/>
    </row>
    <row r="42" spans="1:43" s="1" customFormat="1" ht="89.25" customHeight="1">
      <c r="A42" s="151" t="s">
        <v>146</v>
      </c>
      <c r="B42" s="152">
        <v>18120</v>
      </c>
      <c r="C42" s="153">
        <v>55</v>
      </c>
      <c r="D42" s="154">
        <f>D23+D36+D41</f>
        <v>5998</v>
      </c>
      <c r="E42" s="154">
        <f>E23+E36+E41</f>
        <v>12911</v>
      </c>
      <c r="F42" s="155">
        <f>SUM(C42:E42)</f>
        <v>18964</v>
      </c>
      <c r="G42" s="156">
        <f>F42/B42</f>
        <v>1.046578366445916</v>
      </c>
      <c r="H42" s="157">
        <f>E42/B42</f>
        <v>0.7125275938189846</v>
      </c>
      <c r="I42" s="293" t="s">
        <v>145</v>
      </c>
      <c r="K42" s="136" t="s">
        <v>72</v>
      </c>
      <c r="L42" s="3" t="s">
        <v>93</v>
      </c>
      <c r="M42" s="172">
        <f>F42-F23</f>
        <v>1301</v>
      </c>
      <c r="N42" s="173">
        <f>M42/F23</f>
        <v>0.0736567966936534</v>
      </c>
      <c r="O42" s="282">
        <f>E42-E23</f>
        <v>2331</v>
      </c>
      <c r="P42" s="173">
        <f>O42/E23</f>
        <v>0.22032136105860115</v>
      </c>
      <c r="AH42" s="61"/>
      <c r="AQ42" s="61"/>
    </row>
    <row r="43" spans="1:43" s="4" customFormat="1" ht="54" customHeight="1" hidden="1" outlineLevel="1">
      <c r="A43" s="294" t="s">
        <v>94</v>
      </c>
      <c r="B43" s="295"/>
      <c r="C43" s="295"/>
      <c r="D43" s="295"/>
      <c r="E43" s="108"/>
      <c r="F43" s="114"/>
      <c r="G43" s="109"/>
      <c r="H43" s="110"/>
      <c r="I43" s="111"/>
      <c r="J43" s="112"/>
      <c r="M43" s="172"/>
      <c r="N43" s="170"/>
      <c r="O43" s="169"/>
      <c r="P43" s="170"/>
      <c r="AH43" s="6"/>
      <c r="AQ43" s="6"/>
    </row>
    <row r="44" spans="1:43" s="4" customFormat="1" ht="79.5" customHeight="1" hidden="1" outlineLevel="1">
      <c r="A44" s="284" t="s">
        <v>95</v>
      </c>
      <c r="B44" s="138"/>
      <c r="C44" s="139"/>
      <c r="D44" s="140">
        <f>F44-E44</f>
        <v>0</v>
      </c>
      <c r="E44" s="140">
        <v>0</v>
      </c>
      <c r="F44" s="141">
        <v>0</v>
      </c>
      <c r="G44" s="142"/>
      <c r="H44" s="143"/>
      <c r="I44" s="144" t="s">
        <v>74</v>
      </c>
      <c r="K44" s="136" t="s">
        <v>75</v>
      </c>
      <c r="M44" s="172"/>
      <c r="N44" s="170"/>
      <c r="O44" s="169"/>
      <c r="P44" s="170"/>
      <c r="AH44" s="6"/>
      <c r="AQ44" s="6"/>
    </row>
    <row r="45" spans="1:43" s="4" customFormat="1" ht="65.25" customHeight="1" hidden="1" outlineLevel="1">
      <c r="A45" s="151" t="s">
        <v>21</v>
      </c>
      <c r="B45" s="152">
        <v>16854</v>
      </c>
      <c r="C45" s="153">
        <v>55</v>
      </c>
      <c r="D45" s="154">
        <f>D42+D44</f>
        <v>5998</v>
      </c>
      <c r="E45" s="154">
        <f>E42+E44</f>
        <v>12911</v>
      </c>
      <c r="F45" s="155">
        <f>SUM(C45:E45)</f>
        <v>18964</v>
      </c>
      <c r="G45" s="156">
        <f>F45/B45</f>
        <v>1.125192832562003</v>
      </c>
      <c r="H45" s="157">
        <f>E45/B45</f>
        <v>0.7660496024682568</v>
      </c>
      <c r="I45" s="158" t="s">
        <v>77</v>
      </c>
      <c r="K45" s="136" t="s">
        <v>78</v>
      </c>
      <c r="M45" s="172"/>
      <c r="N45" s="170"/>
      <c r="O45" s="169"/>
      <c r="P45" s="170"/>
      <c r="AH45" s="6"/>
      <c r="AQ45" s="6"/>
    </row>
    <row r="46" spans="1:43" s="4" customFormat="1" ht="31.5" customHeight="1" hidden="1" outlineLevel="1">
      <c r="A46" s="294" t="s">
        <v>47</v>
      </c>
      <c r="B46" s="295"/>
      <c r="C46" s="295"/>
      <c r="D46" s="295"/>
      <c r="E46" s="108"/>
      <c r="F46" s="114"/>
      <c r="G46" s="109"/>
      <c r="H46" s="110"/>
      <c r="I46" s="111"/>
      <c r="J46" s="112"/>
      <c r="M46" s="172"/>
      <c r="N46" s="170"/>
      <c r="O46" s="169"/>
      <c r="P46" s="170"/>
      <c r="AH46" s="6"/>
      <c r="AQ46" s="6"/>
    </row>
    <row r="47" spans="1:43" s="4" customFormat="1" ht="50.25" customHeight="1" hidden="1" outlineLevel="1">
      <c r="A47" s="284" t="s">
        <v>48</v>
      </c>
      <c r="B47" s="138"/>
      <c r="C47" s="139"/>
      <c r="D47" s="140">
        <f>F47-E47</f>
        <v>0</v>
      </c>
      <c r="E47" s="140">
        <v>-60</v>
      </c>
      <c r="F47" s="141">
        <v>-60</v>
      </c>
      <c r="G47" s="142"/>
      <c r="H47" s="143"/>
      <c r="I47" s="144" t="s">
        <v>51</v>
      </c>
      <c r="K47" s="136"/>
      <c r="M47" s="172"/>
      <c r="N47" s="170"/>
      <c r="O47" s="169"/>
      <c r="P47" s="170"/>
      <c r="AH47" s="6"/>
      <c r="AQ47" s="6"/>
    </row>
    <row r="48" spans="1:43" s="4" customFormat="1" ht="65.25" customHeight="1" hidden="1" outlineLevel="1">
      <c r="A48" s="151" t="s">
        <v>21</v>
      </c>
      <c r="B48" s="152">
        <v>16854</v>
      </c>
      <c r="C48" s="153">
        <v>55</v>
      </c>
      <c r="D48" s="154">
        <f>D45+D47</f>
        <v>5998</v>
      </c>
      <c r="E48" s="154">
        <f>E45+E47</f>
        <v>12851</v>
      </c>
      <c r="F48" s="155">
        <f>SUM(C48:E48)</f>
        <v>18904</v>
      </c>
      <c r="G48" s="156">
        <f>F48/B48</f>
        <v>1.121632846801946</v>
      </c>
      <c r="H48" s="157">
        <f>E48/B48</f>
        <v>0.7624896167081998</v>
      </c>
      <c r="I48" s="158" t="s">
        <v>52</v>
      </c>
      <c r="K48" s="136" t="s">
        <v>47</v>
      </c>
      <c r="M48" s="172"/>
      <c r="N48" s="170"/>
      <c r="O48" s="169"/>
      <c r="P48" s="170"/>
      <c r="AH48" s="6"/>
      <c r="AQ48" s="6"/>
    </row>
    <row r="49" spans="9:43" s="1" customFormat="1" ht="13.5" customHeight="1" collapsed="1">
      <c r="I49" s="61"/>
      <c r="AH49" s="61"/>
      <c r="AQ49" s="61"/>
    </row>
    <row r="50" spans="1:43" s="4" customFormat="1" ht="13.5" customHeight="1">
      <c r="A50" s="283"/>
      <c r="I50" s="6"/>
      <c r="AH50" s="6"/>
      <c r="AQ50" s="6"/>
    </row>
    <row r="51" spans="9:43" s="4" customFormat="1" ht="15" customHeight="1">
      <c r="I51" s="6"/>
      <c r="AH51" s="6"/>
      <c r="AQ51" s="6"/>
    </row>
    <row r="52" spans="9:43" s="4" customFormat="1" ht="12.75">
      <c r="I52" s="6"/>
      <c r="M52" s="1"/>
      <c r="N52" s="1"/>
      <c r="O52" s="1"/>
      <c r="P52" s="1"/>
      <c r="AH52" s="6"/>
      <c r="AQ52" s="6"/>
    </row>
  </sheetData>
  <sheetProtection password="DA9F" sheet="1"/>
  <mergeCells count="13">
    <mergeCell ref="M4:N4"/>
    <mergeCell ref="M3:N3"/>
    <mergeCell ref="O3:P3"/>
    <mergeCell ref="O4:P4"/>
    <mergeCell ref="A43:D43"/>
    <mergeCell ref="A46:D46"/>
    <mergeCell ref="A3:H3"/>
    <mergeCell ref="C4:F4"/>
    <mergeCell ref="A16:I16"/>
    <mergeCell ref="A22:D22"/>
    <mergeCell ref="A20:I20"/>
    <mergeCell ref="A38:F38"/>
    <mergeCell ref="A40:F40"/>
  </mergeCells>
  <printOptions/>
  <pageMargins left="0.9055118110236221" right="0.5905511811023623" top="0.9448818897637796" bottom="0.5905511811023623" header="0.5118110236220472" footer="0.5118110236220472"/>
  <pageSetup horizontalDpi="600" verticalDpi="600" orientation="portrait" paperSize="9" scale="62" r:id="rId2"/>
  <headerFooter alignWithMargins="0">
    <oddHeader>&amp;RAnlage 4 GRDrs 658/2016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 outlineLevelRow="1" outlineLevelCol="1"/>
  <cols>
    <col min="1" max="1" width="19.421875" style="1" customWidth="1"/>
    <col min="2" max="2" width="10.57421875" style="1" customWidth="1"/>
    <col min="3" max="3" width="7.28125" style="1" customWidth="1"/>
    <col min="4" max="4" width="9.140625" style="1" customWidth="1"/>
    <col min="5" max="5" width="8.57421875" style="1" customWidth="1"/>
    <col min="6" max="6" width="10.421875" style="1" customWidth="1"/>
    <col min="7" max="7" width="13.140625" style="1" customWidth="1"/>
    <col min="8" max="8" width="11.7109375" style="1" customWidth="1"/>
    <col min="9" max="9" width="21.00390625" style="61" customWidth="1"/>
    <col min="10" max="10" width="3.57421875" style="1" customWidth="1"/>
    <col min="11" max="11" width="31.140625" style="1" hidden="1" customWidth="1" outlineLevel="1"/>
    <col min="12" max="12" width="15.421875" style="4" hidden="1" customWidth="1" outlineLevel="1"/>
    <col min="13" max="13" width="10.00390625" style="4" hidden="1" customWidth="1" outlineLevel="1"/>
    <col min="14" max="14" width="11.57421875" style="4" hidden="1" customWidth="1" outlineLevel="1"/>
    <col min="15" max="15" width="10.00390625" style="4" hidden="1" customWidth="1" outlineLevel="1"/>
    <col min="16" max="16" width="11.421875" style="4" hidden="1" customWidth="1" outlineLevel="1"/>
    <col min="17" max="17" width="9.8515625" style="4" hidden="1" customWidth="1" outlineLevel="1"/>
    <col min="18" max="18" width="11.421875" style="4" hidden="1" customWidth="1" outlineLevel="1"/>
    <col min="19" max="19" width="4.421875" style="1" customWidth="1" collapsed="1"/>
    <col min="20" max="20" width="10.7109375" style="4" hidden="1" customWidth="1" outlineLevel="1"/>
    <col min="21" max="21" width="8.28125" style="4" hidden="1" customWidth="1" outlineLevel="1"/>
    <col min="22" max="22" width="13.7109375" style="4" hidden="1" customWidth="1" outlineLevel="1"/>
    <col min="23" max="23" width="16.421875" style="4" hidden="1" customWidth="1" outlineLevel="1"/>
    <col min="24" max="24" width="3.140625" style="4" hidden="1" customWidth="1" outlineLevel="1"/>
    <col min="25" max="25" width="24.28125" style="4" hidden="1" customWidth="1" outlineLevel="1"/>
    <col min="26" max="26" width="4.421875" style="1" customWidth="1" collapsed="1"/>
    <col min="27" max="27" width="11.421875" style="4" hidden="1" customWidth="1" outlineLevel="1"/>
    <col min="28" max="28" width="7.00390625" style="4" hidden="1" customWidth="1" outlineLevel="1"/>
    <col min="29" max="29" width="11.421875" style="4" hidden="1" customWidth="1" outlineLevel="1"/>
    <col min="30" max="30" width="20.140625" style="4" hidden="1" customWidth="1" outlineLevel="1"/>
    <col min="31" max="31" width="4.140625" style="4" hidden="1" customWidth="1" outlineLevel="1"/>
    <col min="32" max="32" width="7.8515625" style="4" hidden="1" customWidth="1" outlineLevel="1"/>
    <col min="33" max="33" width="9.421875" style="4" hidden="1" customWidth="1" outlineLevel="1"/>
    <col min="34" max="34" width="6.421875" style="1" customWidth="1" collapsed="1"/>
    <col min="35" max="35" width="6.421875" style="1" customWidth="1"/>
    <col min="36" max="41" width="11.421875" style="1" hidden="1" customWidth="1" outlineLevel="1"/>
    <col min="42" max="42" width="11.421875" style="1" customWidth="1" collapsed="1"/>
  </cols>
  <sheetData>
    <row r="1" spans="1:35" s="4" customFormat="1" ht="22.5" customHeight="1">
      <c r="A1" s="2" t="s">
        <v>137</v>
      </c>
      <c r="B1" s="3"/>
      <c r="C1" s="3"/>
      <c r="D1" s="3"/>
      <c r="F1" s="3"/>
      <c r="H1" s="5"/>
      <c r="I1" s="6"/>
      <c r="AH1" s="1"/>
      <c r="AI1" s="1"/>
    </row>
    <row r="2" spans="2:35" s="4" customFormat="1" ht="15.75">
      <c r="B2" s="3"/>
      <c r="C2" s="3"/>
      <c r="D2" s="3"/>
      <c r="F2" s="3"/>
      <c r="H2" s="205"/>
      <c r="I2" s="205"/>
      <c r="AH2" s="1"/>
      <c r="AI2" s="1"/>
    </row>
    <row r="3" spans="1:35" s="4" customFormat="1" ht="27" customHeight="1">
      <c r="A3" s="206" t="s">
        <v>28</v>
      </c>
      <c r="B3" s="163"/>
      <c r="C3" s="207"/>
      <c r="D3" s="208"/>
      <c r="E3" s="207"/>
      <c r="F3" s="209"/>
      <c r="G3" s="207"/>
      <c r="H3" s="11"/>
      <c r="I3" s="8"/>
      <c r="M3" s="298" t="s">
        <v>54</v>
      </c>
      <c r="N3" s="298"/>
      <c r="O3" s="298" t="s">
        <v>55</v>
      </c>
      <c r="P3" s="298"/>
      <c r="Q3" s="298" t="s">
        <v>57</v>
      </c>
      <c r="R3" s="298"/>
      <c r="AH3" s="1"/>
      <c r="AI3" s="1"/>
    </row>
    <row r="4" spans="1:35" s="4" customFormat="1" ht="29.25" customHeight="1">
      <c r="A4" s="162"/>
      <c r="B4" s="163"/>
      <c r="C4" s="298" t="s">
        <v>139</v>
      </c>
      <c r="D4" s="298"/>
      <c r="E4" s="298"/>
      <c r="F4" s="298"/>
      <c r="G4" s="164"/>
      <c r="H4" s="165"/>
      <c r="I4" s="8"/>
      <c r="M4" s="298"/>
      <c r="N4" s="298"/>
      <c r="O4" s="298"/>
      <c r="P4" s="298"/>
      <c r="Q4" s="298"/>
      <c r="R4" s="298"/>
      <c r="AH4" s="1"/>
      <c r="AI4" s="1"/>
    </row>
    <row r="5" spans="1:35" s="4" customFormat="1" ht="60" customHeight="1">
      <c r="A5" s="12" t="s">
        <v>2</v>
      </c>
      <c r="B5" s="13" t="s">
        <v>3</v>
      </c>
      <c r="C5" s="13" t="s">
        <v>4</v>
      </c>
      <c r="D5" s="210" t="s">
        <v>29</v>
      </c>
      <c r="E5" s="13" t="s">
        <v>30</v>
      </c>
      <c r="F5" s="13" t="s">
        <v>31</v>
      </c>
      <c r="G5" s="13" t="s">
        <v>140</v>
      </c>
      <c r="H5" s="326" t="s">
        <v>8</v>
      </c>
      <c r="I5" s="326"/>
      <c r="M5" s="70" t="s">
        <v>40</v>
      </c>
      <c r="N5" s="167" t="s">
        <v>41</v>
      </c>
      <c r="O5" s="70" t="s">
        <v>40</v>
      </c>
      <c r="P5" s="70" t="s">
        <v>41</v>
      </c>
      <c r="Q5" s="70" t="s">
        <v>40</v>
      </c>
      <c r="R5" s="70" t="s">
        <v>41</v>
      </c>
      <c r="AH5" s="1"/>
      <c r="AI5" s="1"/>
    </row>
    <row r="6" spans="1:35" s="4" customFormat="1" ht="12.75" hidden="1" outlineLevel="1">
      <c r="A6" s="15">
        <v>36891</v>
      </c>
      <c r="B6" s="17">
        <v>29884</v>
      </c>
      <c r="C6" s="168"/>
      <c r="D6" s="7"/>
      <c r="E6" s="211">
        <v>2865</v>
      </c>
      <c r="F6" s="211">
        <v>2865</v>
      </c>
      <c r="G6" s="22">
        <v>0.0959</v>
      </c>
      <c r="H6" s="327"/>
      <c r="I6" s="328"/>
      <c r="M6" s="212"/>
      <c r="N6" s="212"/>
      <c r="O6" s="212"/>
      <c r="P6" s="212"/>
      <c r="Q6" s="212"/>
      <c r="R6" s="212"/>
      <c r="AH6" s="1"/>
      <c r="AI6" s="1"/>
    </row>
    <row r="7" spans="1:35" s="4" customFormat="1" ht="12.75" hidden="1" outlineLevel="1">
      <c r="A7" s="15">
        <v>37256</v>
      </c>
      <c r="B7" s="17">
        <v>30141</v>
      </c>
      <c r="C7" s="168"/>
      <c r="D7" s="7"/>
      <c r="E7" s="24">
        <v>3304</v>
      </c>
      <c r="F7" s="17">
        <v>3451</v>
      </c>
      <c r="G7" s="22">
        <v>0.114</v>
      </c>
      <c r="H7" s="329"/>
      <c r="I7" s="330"/>
      <c r="M7" s="212"/>
      <c r="N7" s="212"/>
      <c r="O7" s="213"/>
      <c r="P7" s="73"/>
      <c r="Q7" s="71"/>
      <c r="R7" s="73"/>
      <c r="AH7" s="1"/>
      <c r="AI7" s="1"/>
    </row>
    <row r="8" spans="1:35" s="4" customFormat="1" ht="12.75" hidden="1" outlineLevel="1">
      <c r="A8" s="15">
        <v>37621</v>
      </c>
      <c r="B8" s="17">
        <v>29882</v>
      </c>
      <c r="C8" s="168"/>
      <c r="D8" s="7"/>
      <c r="E8" s="24">
        <v>3537</v>
      </c>
      <c r="F8" s="17">
        <v>3701</v>
      </c>
      <c r="G8" s="22">
        <v>0.124</v>
      </c>
      <c r="H8" s="329"/>
      <c r="I8" s="330"/>
      <c r="M8" s="212"/>
      <c r="N8" s="212"/>
      <c r="O8" s="213">
        <f aca="true" t="shared" si="0" ref="O8:O16">E8-E7</f>
        <v>233</v>
      </c>
      <c r="P8" s="73">
        <f aca="true" t="shared" si="1" ref="P8:P16">O8/E7</f>
        <v>0.07052058111380145</v>
      </c>
      <c r="Q8" s="71">
        <f aca="true" t="shared" si="2" ref="Q8:Q16">F8-F7</f>
        <v>250</v>
      </c>
      <c r="R8" s="73">
        <f>Q8/F7</f>
        <v>0.07244277021153289</v>
      </c>
      <c r="AH8" s="1"/>
      <c r="AI8" s="1"/>
    </row>
    <row r="9" spans="1:35" s="4" customFormat="1" ht="24" hidden="1" outlineLevel="1">
      <c r="A9" s="15" t="s">
        <v>32</v>
      </c>
      <c r="B9" s="17">
        <v>27240</v>
      </c>
      <c r="C9" s="168"/>
      <c r="D9" s="7"/>
      <c r="E9" s="24">
        <v>3700</v>
      </c>
      <c r="F9" s="17">
        <v>3853</v>
      </c>
      <c r="G9" s="22">
        <v>0.141</v>
      </c>
      <c r="H9" s="329"/>
      <c r="I9" s="330"/>
      <c r="M9" s="212"/>
      <c r="N9" s="212"/>
      <c r="O9" s="213">
        <f t="shared" si="0"/>
        <v>163</v>
      </c>
      <c r="P9" s="73">
        <f t="shared" si="1"/>
        <v>0.04608425219112242</v>
      </c>
      <c r="Q9" s="71">
        <f t="shared" si="2"/>
        <v>152</v>
      </c>
      <c r="R9" s="73">
        <f aca="true" t="shared" si="3" ref="R9:R16">Q9/F8</f>
        <v>0.04106998108619292</v>
      </c>
      <c r="AH9" s="1"/>
      <c r="AI9" s="1"/>
    </row>
    <row r="10" spans="1:35" s="4" customFormat="1" ht="24" hidden="1" outlineLevel="1">
      <c r="A10" s="168" t="s">
        <v>33</v>
      </c>
      <c r="B10" s="25">
        <v>27286</v>
      </c>
      <c r="C10" s="23">
        <v>250</v>
      </c>
      <c r="D10" s="7"/>
      <c r="E10" s="23">
        <v>3770</v>
      </c>
      <c r="F10" s="24">
        <f aca="true" t="shared" si="4" ref="F10:F15">SUM(C10:E10)</f>
        <v>4020</v>
      </c>
      <c r="G10" s="26">
        <f aca="true" t="shared" si="5" ref="G10:G15">F10/B10</f>
        <v>0.14732830022722276</v>
      </c>
      <c r="H10" s="329"/>
      <c r="I10" s="330"/>
      <c r="M10" s="212"/>
      <c r="N10" s="212"/>
      <c r="O10" s="213">
        <f t="shared" si="0"/>
        <v>70</v>
      </c>
      <c r="P10" s="73">
        <f t="shared" si="1"/>
        <v>0.01891891891891892</v>
      </c>
      <c r="Q10" s="71">
        <f t="shared" si="2"/>
        <v>167</v>
      </c>
      <c r="R10" s="73">
        <f t="shared" si="3"/>
        <v>0.043342849727485075</v>
      </c>
      <c r="AH10" s="1"/>
      <c r="AI10" s="1"/>
    </row>
    <row r="11" spans="1:35" s="4" customFormat="1" ht="33" customHeight="1" collapsed="1">
      <c r="A11" s="214" t="s">
        <v>34</v>
      </c>
      <c r="B11" s="25">
        <v>27490</v>
      </c>
      <c r="C11" s="23">
        <v>201</v>
      </c>
      <c r="D11" s="7"/>
      <c r="E11" s="23">
        <v>3873</v>
      </c>
      <c r="F11" s="23">
        <f t="shared" si="4"/>
        <v>4074</v>
      </c>
      <c r="G11" s="26">
        <f t="shared" si="5"/>
        <v>0.14819934521644235</v>
      </c>
      <c r="H11" s="329"/>
      <c r="I11" s="330"/>
      <c r="M11" s="212"/>
      <c r="N11" s="212"/>
      <c r="O11" s="213">
        <f t="shared" si="0"/>
        <v>103</v>
      </c>
      <c r="P11" s="73">
        <f t="shared" si="1"/>
        <v>0.027320954907161802</v>
      </c>
      <c r="Q11" s="71">
        <f t="shared" si="2"/>
        <v>54</v>
      </c>
      <c r="R11" s="73">
        <f t="shared" si="3"/>
        <v>0.013432835820895522</v>
      </c>
      <c r="AH11" s="1"/>
      <c r="AI11" s="1"/>
    </row>
    <row r="12" spans="1:35" s="4" customFormat="1" ht="24.75" customHeight="1">
      <c r="A12" s="214" t="s">
        <v>35</v>
      </c>
      <c r="B12" s="215">
        <v>27787.333333333332</v>
      </c>
      <c r="C12" s="180">
        <v>113</v>
      </c>
      <c r="D12" s="7"/>
      <c r="E12" s="214">
        <v>4432</v>
      </c>
      <c r="F12" s="216">
        <f t="shared" si="4"/>
        <v>4545</v>
      </c>
      <c r="G12" s="186">
        <f t="shared" si="5"/>
        <v>0.16356373407547803</v>
      </c>
      <c r="H12" s="331"/>
      <c r="I12" s="332"/>
      <c r="M12" s="212"/>
      <c r="N12" s="212"/>
      <c r="O12" s="213">
        <f t="shared" si="0"/>
        <v>559</v>
      </c>
      <c r="P12" s="73">
        <f t="shared" si="1"/>
        <v>0.14433255873999484</v>
      </c>
      <c r="Q12" s="71">
        <f t="shared" si="2"/>
        <v>471</v>
      </c>
      <c r="R12" s="73">
        <f t="shared" si="3"/>
        <v>0.11561119293078057</v>
      </c>
      <c r="AH12" s="1"/>
      <c r="AI12" s="1"/>
    </row>
    <row r="13" spans="1:35" s="64" customFormat="1" ht="36.75" customHeight="1">
      <c r="A13" s="168" t="s">
        <v>36</v>
      </c>
      <c r="B13" s="25">
        <v>28120</v>
      </c>
      <c r="C13" s="23">
        <v>130</v>
      </c>
      <c r="D13" s="17">
        <v>1224</v>
      </c>
      <c r="E13" s="23">
        <v>3470</v>
      </c>
      <c r="F13" s="17">
        <f t="shared" si="4"/>
        <v>4824</v>
      </c>
      <c r="G13" s="217">
        <f t="shared" si="5"/>
        <v>0.17155049786628734</v>
      </c>
      <c r="H13" s="320" t="s">
        <v>103</v>
      </c>
      <c r="I13" s="320"/>
      <c r="M13" s="289"/>
      <c r="N13" s="289"/>
      <c r="O13" s="213">
        <f t="shared" si="0"/>
        <v>-962</v>
      </c>
      <c r="P13" s="73">
        <f t="shared" si="1"/>
        <v>-0.217057761732852</v>
      </c>
      <c r="Q13" s="71">
        <f t="shared" si="2"/>
        <v>279</v>
      </c>
      <c r="R13" s="73">
        <f t="shared" si="3"/>
        <v>0.061386138613861385</v>
      </c>
      <c r="AH13" s="106"/>
      <c r="AI13" s="106"/>
    </row>
    <row r="14" spans="1:35" s="4" customFormat="1" ht="24">
      <c r="A14" s="37" t="s">
        <v>96</v>
      </c>
      <c r="B14" s="38">
        <v>27744</v>
      </c>
      <c r="C14" s="39">
        <v>109</v>
      </c>
      <c r="D14" s="40">
        <v>1320</v>
      </c>
      <c r="E14" s="40">
        <v>3408</v>
      </c>
      <c r="F14" s="40">
        <f t="shared" si="4"/>
        <v>4837</v>
      </c>
      <c r="G14" s="41">
        <f t="shared" si="5"/>
        <v>0.17434400230680508</v>
      </c>
      <c r="H14" s="315" t="s">
        <v>9</v>
      </c>
      <c r="I14" s="316"/>
      <c r="J14" s="42"/>
      <c r="M14" s="213">
        <f>D14-D13</f>
        <v>96</v>
      </c>
      <c r="N14" s="73">
        <f>M14/D13</f>
        <v>0.0784313725490196</v>
      </c>
      <c r="O14" s="213">
        <f t="shared" si="0"/>
        <v>-62</v>
      </c>
      <c r="P14" s="73">
        <f t="shared" si="1"/>
        <v>-0.017867435158501442</v>
      </c>
      <c r="Q14" s="71">
        <f t="shared" si="2"/>
        <v>13</v>
      </c>
      <c r="R14" s="73">
        <f t="shared" si="3"/>
        <v>0.00269485903814262</v>
      </c>
      <c r="AH14" s="1"/>
      <c r="AI14" s="1"/>
    </row>
    <row r="15" spans="1:35" s="4" customFormat="1" ht="34.5" customHeight="1">
      <c r="A15" s="37" t="s">
        <v>37</v>
      </c>
      <c r="B15" s="38">
        <v>27406</v>
      </c>
      <c r="C15" s="39">
        <v>140</v>
      </c>
      <c r="D15" s="40">
        <v>1458</v>
      </c>
      <c r="E15" s="40">
        <v>3524</v>
      </c>
      <c r="F15" s="40">
        <f t="shared" si="4"/>
        <v>5122</v>
      </c>
      <c r="G15" s="41">
        <f t="shared" si="5"/>
        <v>0.18689338101145733</v>
      </c>
      <c r="H15" s="314" t="s">
        <v>9</v>
      </c>
      <c r="I15" s="314"/>
      <c r="J15" s="43"/>
      <c r="M15" s="213">
        <f>D15-D14</f>
        <v>138</v>
      </c>
      <c r="N15" s="73">
        <f>M15/D14</f>
        <v>0.10454545454545454</v>
      </c>
      <c r="O15" s="213">
        <f t="shared" si="0"/>
        <v>116</v>
      </c>
      <c r="P15" s="73">
        <f t="shared" si="1"/>
        <v>0.03403755868544601</v>
      </c>
      <c r="Q15" s="71">
        <f t="shared" si="2"/>
        <v>285</v>
      </c>
      <c r="R15" s="73">
        <f t="shared" si="3"/>
        <v>0.05892081868927021</v>
      </c>
      <c r="AH15" s="1"/>
      <c r="AI15" s="1"/>
    </row>
    <row r="16" spans="1:35" s="4" customFormat="1" ht="32.25" customHeight="1">
      <c r="A16" s="37" t="s">
        <v>39</v>
      </c>
      <c r="B16" s="38">
        <v>27076</v>
      </c>
      <c r="C16" s="39">
        <v>93</v>
      </c>
      <c r="D16" s="40">
        <v>1582</v>
      </c>
      <c r="E16" s="40">
        <v>3588</v>
      </c>
      <c r="F16" s="40">
        <f>SUM(C16:E16)</f>
        <v>5263</v>
      </c>
      <c r="G16" s="41">
        <f>F16/B16</f>
        <v>0.19437878564041955</v>
      </c>
      <c r="H16" s="314" t="s">
        <v>9</v>
      </c>
      <c r="I16" s="314"/>
      <c r="J16" s="43"/>
      <c r="M16" s="213">
        <f>D16-D15</f>
        <v>124</v>
      </c>
      <c r="N16" s="73">
        <f>M16/D15</f>
        <v>0.0850480109739369</v>
      </c>
      <c r="O16" s="213">
        <f t="shared" si="0"/>
        <v>64</v>
      </c>
      <c r="P16" s="73">
        <f t="shared" si="1"/>
        <v>0.018161180476730987</v>
      </c>
      <c r="Q16" s="71">
        <f t="shared" si="2"/>
        <v>141</v>
      </c>
      <c r="R16" s="73">
        <f t="shared" si="3"/>
        <v>0.02752830925419758</v>
      </c>
      <c r="AH16" s="1"/>
      <c r="AI16" s="1"/>
    </row>
    <row r="17" spans="1:35" s="4" customFormat="1" ht="34.5" customHeight="1">
      <c r="A17" s="312" t="s">
        <v>10</v>
      </c>
      <c r="B17" s="313"/>
      <c r="C17" s="313"/>
      <c r="D17" s="313"/>
      <c r="E17" s="313"/>
      <c r="F17" s="313"/>
      <c r="G17" s="313"/>
      <c r="H17" s="313"/>
      <c r="I17" s="313"/>
      <c r="M17" s="212"/>
      <c r="N17" s="212"/>
      <c r="O17" s="212"/>
      <c r="P17" s="212"/>
      <c r="Q17" s="275"/>
      <c r="R17" s="212"/>
      <c r="AH17" s="1"/>
      <c r="AI17" s="1"/>
    </row>
    <row r="18" spans="1:35" s="4" customFormat="1" ht="28.5" customHeight="1">
      <c r="A18" s="37">
        <v>40969</v>
      </c>
      <c r="B18" s="38">
        <v>26948</v>
      </c>
      <c r="C18" s="39">
        <v>70</v>
      </c>
      <c r="D18" s="40">
        <v>1664</v>
      </c>
      <c r="E18" s="40">
        <v>3552</v>
      </c>
      <c r="F18" s="40">
        <v>5286</v>
      </c>
      <c r="G18" s="41">
        <v>0.19615555885408936</v>
      </c>
      <c r="H18" s="314" t="s">
        <v>9</v>
      </c>
      <c r="I18" s="314"/>
      <c r="J18" s="43"/>
      <c r="M18" s="213">
        <f>D18-D16</f>
        <v>82</v>
      </c>
      <c r="N18" s="73">
        <f>M18/D16</f>
        <v>0.051833122629582805</v>
      </c>
      <c r="O18" s="213">
        <f>E18-E16</f>
        <v>-36</v>
      </c>
      <c r="P18" s="73">
        <f>O18/E16</f>
        <v>-0.010033444816053512</v>
      </c>
      <c r="Q18" s="71">
        <f>F18-F16</f>
        <v>23</v>
      </c>
      <c r="R18" s="73">
        <f>Q18/F16</f>
        <v>0.004370131103933118</v>
      </c>
      <c r="AH18" s="1"/>
      <c r="AI18" s="1"/>
    </row>
    <row r="19" spans="1:35" s="4" customFormat="1" ht="28.5" customHeight="1">
      <c r="A19" s="37">
        <v>41334</v>
      </c>
      <c r="B19" s="38">
        <v>27037</v>
      </c>
      <c r="C19" s="39">
        <v>74</v>
      </c>
      <c r="D19" s="40">
        <v>1678</v>
      </c>
      <c r="E19" s="40">
        <v>3530</v>
      </c>
      <c r="F19" s="40">
        <v>5282</v>
      </c>
      <c r="G19" s="41">
        <v>0.195</v>
      </c>
      <c r="H19" s="314" t="s">
        <v>9</v>
      </c>
      <c r="I19" s="314"/>
      <c r="J19" s="43"/>
      <c r="K19" s="218" t="s">
        <v>38</v>
      </c>
      <c r="L19" s="218" t="s">
        <v>56</v>
      </c>
      <c r="M19" s="213">
        <f>D19-D18</f>
        <v>14</v>
      </c>
      <c r="N19" s="73">
        <f>M19/D18</f>
        <v>0.008413461538461538</v>
      </c>
      <c r="O19" s="213">
        <f>E19-E18</f>
        <v>-22</v>
      </c>
      <c r="P19" s="73">
        <f>O19/E18</f>
        <v>-0.006193693693693694</v>
      </c>
      <c r="Q19" s="71">
        <f>F19-F18</f>
        <v>-4</v>
      </c>
      <c r="R19" s="73">
        <f>Q19/F18</f>
        <v>-0.0007567158531971245</v>
      </c>
      <c r="AH19" s="1"/>
      <c r="AI19" s="1"/>
    </row>
    <row r="20" spans="1:35" s="4" customFormat="1" ht="28.5" customHeight="1">
      <c r="A20" s="37">
        <v>41699</v>
      </c>
      <c r="B20" s="38">
        <v>27363</v>
      </c>
      <c r="C20" s="39">
        <v>66</v>
      </c>
      <c r="D20" s="40">
        <v>1408</v>
      </c>
      <c r="E20" s="40">
        <v>3368</v>
      </c>
      <c r="F20" s="40">
        <f>SUM(C20:E20)</f>
        <v>4842</v>
      </c>
      <c r="G20" s="41">
        <f>F20/B20</f>
        <v>0.17695428132880167</v>
      </c>
      <c r="H20" s="314" t="s">
        <v>9</v>
      </c>
      <c r="I20" s="314"/>
      <c r="J20" s="43"/>
      <c r="K20" s="218" t="s">
        <v>38</v>
      </c>
      <c r="L20" s="218"/>
      <c r="M20" s="213">
        <f>D20-D19</f>
        <v>-270</v>
      </c>
      <c r="N20" s="73">
        <f>M20/D19</f>
        <v>-0.16090584028605484</v>
      </c>
      <c r="O20" s="213">
        <f>E20-E19</f>
        <v>-162</v>
      </c>
      <c r="P20" s="73">
        <f>O20/E19</f>
        <v>-0.04589235127478754</v>
      </c>
      <c r="Q20" s="71">
        <f>F20-F19</f>
        <v>-440</v>
      </c>
      <c r="R20" s="73">
        <f>Q20/F19</f>
        <v>-0.08330177962892843</v>
      </c>
      <c r="AH20" s="1"/>
      <c r="AI20" s="1"/>
    </row>
    <row r="21" spans="1:35" s="4" customFormat="1" ht="39.75" customHeight="1">
      <c r="A21" s="312" t="s">
        <v>97</v>
      </c>
      <c r="B21" s="313"/>
      <c r="C21" s="313"/>
      <c r="D21" s="313"/>
      <c r="E21" s="313"/>
      <c r="F21" s="313"/>
      <c r="G21" s="313"/>
      <c r="H21" s="313"/>
      <c r="I21" s="313"/>
      <c r="J21" s="112"/>
      <c r="K21" s="218"/>
      <c r="L21" s="218"/>
      <c r="M21" s="213"/>
      <c r="N21" s="73"/>
      <c r="O21" s="213"/>
      <c r="P21" s="73"/>
      <c r="Q21" s="71"/>
      <c r="R21" s="73"/>
      <c r="AH21" s="1"/>
      <c r="AI21" s="1"/>
    </row>
    <row r="22" spans="1:35" s="4" customFormat="1" ht="56.25" customHeight="1">
      <c r="A22" s="37" t="s">
        <v>116</v>
      </c>
      <c r="B22" s="38">
        <v>27788</v>
      </c>
      <c r="C22" s="39">
        <v>58</v>
      </c>
      <c r="D22" s="40">
        <v>1244</v>
      </c>
      <c r="E22" s="40">
        <v>3050</v>
      </c>
      <c r="F22" s="40">
        <f>SUM(C22:E22)</f>
        <v>4352</v>
      </c>
      <c r="G22" s="41">
        <f>F22/B22</f>
        <v>0.15661436591334388</v>
      </c>
      <c r="H22" s="314" t="s">
        <v>9</v>
      </c>
      <c r="I22" s="314"/>
      <c r="J22" s="43"/>
      <c r="K22" s="218" t="s">
        <v>98</v>
      </c>
      <c r="L22" s="218"/>
      <c r="M22" s="213">
        <f>D22-D20</f>
        <v>-164</v>
      </c>
      <c r="N22" s="73">
        <f>M22/D20</f>
        <v>-0.11647727272727272</v>
      </c>
      <c r="O22" s="213">
        <f>E22-E20</f>
        <v>-318</v>
      </c>
      <c r="P22" s="73">
        <f>O22/E20</f>
        <v>-0.09441805225653206</v>
      </c>
      <c r="Q22" s="71">
        <f>F22-F20</f>
        <v>-490</v>
      </c>
      <c r="R22" s="73">
        <f>Q22/F20</f>
        <v>-0.10119785212722016</v>
      </c>
      <c r="AH22" s="1"/>
      <c r="AI22" s="1"/>
    </row>
    <row r="23" spans="1:35" s="4" customFormat="1" ht="27" customHeight="1">
      <c r="A23" s="294" t="s">
        <v>11</v>
      </c>
      <c r="B23" s="295"/>
      <c r="C23" s="295"/>
      <c r="D23" s="295"/>
      <c r="E23" s="108"/>
      <c r="F23" s="114"/>
      <c r="G23" s="109"/>
      <c r="H23" s="110"/>
      <c r="I23" s="111"/>
      <c r="J23" s="112"/>
      <c r="M23" s="212"/>
      <c r="N23" s="212"/>
      <c r="O23" s="212"/>
      <c r="P23" s="212"/>
      <c r="Q23" s="275"/>
      <c r="R23" s="212"/>
      <c r="AH23" s="1"/>
      <c r="AI23" s="1"/>
    </row>
    <row r="24" spans="1:18" s="4" customFormat="1" ht="71.25" customHeight="1">
      <c r="A24" s="191" t="s">
        <v>118</v>
      </c>
      <c r="B24" s="115">
        <v>28556</v>
      </c>
      <c r="C24" s="116">
        <v>54</v>
      </c>
      <c r="D24" s="117">
        <v>1151</v>
      </c>
      <c r="E24" s="117">
        <v>2795</v>
      </c>
      <c r="F24" s="118">
        <f>SUM(C24:E24)</f>
        <v>4000</v>
      </c>
      <c r="G24" s="119">
        <f>F24/B24</f>
        <v>0.14007564084605686</v>
      </c>
      <c r="H24" s="319" t="s">
        <v>9</v>
      </c>
      <c r="I24" s="319"/>
      <c r="J24" s="122"/>
      <c r="K24" s="6" t="s">
        <v>98</v>
      </c>
      <c r="M24" s="213">
        <f>D24-D22</f>
        <v>-93</v>
      </c>
      <c r="N24" s="73">
        <f>M24/D22</f>
        <v>-0.0747588424437299</v>
      </c>
      <c r="O24" s="213">
        <f>E24-E22</f>
        <v>-255</v>
      </c>
      <c r="P24" s="73">
        <f>O24/E22</f>
        <v>-0.08360655737704918</v>
      </c>
      <c r="Q24" s="71">
        <f>F24-F22</f>
        <v>-352</v>
      </c>
      <c r="R24" s="73">
        <f>Q24/F22</f>
        <v>-0.08088235294117647</v>
      </c>
    </row>
    <row r="25" spans="1:41" s="4" customFormat="1" ht="42" customHeight="1" hidden="1" outlineLevel="1">
      <c r="A25" s="201"/>
      <c r="B25" s="202"/>
      <c r="C25" s="39"/>
      <c r="D25" s="40"/>
      <c r="E25" s="40"/>
      <c r="F25" s="200">
        <v>0</v>
      </c>
      <c r="G25" s="63"/>
      <c r="H25" s="310" t="s">
        <v>14</v>
      </c>
      <c r="I25" s="311"/>
      <c r="J25" s="42"/>
      <c r="K25" s="136" t="s">
        <v>113</v>
      </c>
      <c r="L25" s="44"/>
      <c r="M25" s="212"/>
      <c r="N25" s="212"/>
      <c r="O25" s="212"/>
      <c r="P25" s="212"/>
      <c r="Q25" s="212"/>
      <c r="R25" s="212"/>
      <c r="S25" s="264"/>
      <c r="T25" s="200">
        <v>0</v>
      </c>
      <c r="U25" s="63"/>
      <c r="V25" s="310" t="s">
        <v>14</v>
      </c>
      <c r="W25" s="311"/>
      <c r="X25" s="42"/>
      <c r="Y25" s="136" t="s">
        <v>67</v>
      </c>
      <c r="Z25" s="264"/>
      <c r="AA25" s="200">
        <v>0</v>
      </c>
      <c r="AB25" s="63"/>
      <c r="AC25" s="310" t="s">
        <v>14</v>
      </c>
      <c r="AD25" s="311"/>
      <c r="AE25" s="42"/>
      <c r="AF25" s="44" t="s">
        <v>61</v>
      </c>
      <c r="AI25" s="264"/>
      <c r="AJ25" s="200">
        <v>0</v>
      </c>
      <c r="AK25" s="63"/>
      <c r="AL25" s="310" t="s">
        <v>14</v>
      </c>
      <c r="AM25" s="311"/>
      <c r="AN25" s="42"/>
      <c r="AO25" s="44" t="s">
        <v>46</v>
      </c>
    </row>
    <row r="26" spans="1:41" s="4" customFormat="1" ht="42.75" customHeight="1" hidden="1" outlineLevel="1">
      <c r="A26" s="201"/>
      <c r="B26" s="202"/>
      <c r="C26" s="39"/>
      <c r="D26" s="40"/>
      <c r="E26" s="40"/>
      <c r="F26" s="200">
        <v>0</v>
      </c>
      <c r="G26" s="63"/>
      <c r="H26" s="315" t="s">
        <v>15</v>
      </c>
      <c r="I26" s="316"/>
      <c r="J26" s="42"/>
      <c r="K26" s="6" t="s">
        <v>113</v>
      </c>
      <c r="L26" s="44"/>
      <c r="M26" s="212"/>
      <c r="N26" s="212"/>
      <c r="O26" s="212"/>
      <c r="P26" s="212"/>
      <c r="Q26" s="212"/>
      <c r="R26" s="212"/>
      <c r="S26" s="264"/>
      <c r="T26" s="200">
        <v>0</v>
      </c>
      <c r="U26" s="63"/>
      <c r="V26" s="310" t="s">
        <v>15</v>
      </c>
      <c r="W26" s="311"/>
      <c r="X26" s="42"/>
      <c r="Y26" s="136" t="s">
        <v>67</v>
      </c>
      <c r="Z26" s="264"/>
      <c r="AA26" s="200">
        <v>-20</v>
      </c>
      <c r="AB26" s="63"/>
      <c r="AC26" s="310" t="s">
        <v>15</v>
      </c>
      <c r="AD26" s="311"/>
      <c r="AE26" s="42"/>
      <c r="AF26" s="44" t="s">
        <v>61</v>
      </c>
      <c r="AI26" s="264"/>
      <c r="AJ26" s="200">
        <v>-20</v>
      </c>
      <c r="AK26" s="63"/>
      <c r="AL26" s="310" t="s">
        <v>15</v>
      </c>
      <c r="AM26" s="311"/>
      <c r="AN26" s="42"/>
      <c r="AO26" s="44" t="s">
        <v>46</v>
      </c>
    </row>
    <row r="27" spans="1:41" s="4" customFormat="1" ht="34.5" customHeight="1" hidden="1" outlineLevel="1">
      <c r="A27" s="201"/>
      <c r="B27" s="202"/>
      <c r="C27" s="39"/>
      <c r="D27" s="40"/>
      <c r="E27" s="40"/>
      <c r="F27" s="200">
        <v>0</v>
      </c>
      <c r="G27" s="63"/>
      <c r="H27" s="315" t="s">
        <v>16</v>
      </c>
      <c r="I27" s="316"/>
      <c r="J27" s="42"/>
      <c r="K27" s="6" t="s">
        <v>113</v>
      </c>
      <c r="L27" s="44"/>
      <c r="M27" s="212"/>
      <c r="N27" s="212"/>
      <c r="O27" s="212"/>
      <c r="P27" s="212"/>
      <c r="Q27" s="212"/>
      <c r="R27" s="212"/>
      <c r="S27" s="264"/>
      <c r="T27" s="200">
        <v>0</v>
      </c>
      <c r="U27" s="63"/>
      <c r="V27" s="310" t="s">
        <v>16</v>
      </c>
      <c r="W27" s="311"/>
      <c r="X27" s="42"/>
      <c r="Y27" s="136" t="s">
        <v>67</v>
      </c>
      <c r="Z27" s="264"/>
      <c r="AA27" s="200">
        <v>0</v>
      </c>
      <c r="AB27" s="63"/>
      <c r="AC27" s="310" t="s">
        <v>16</v>
      </c>
      <c r="AD27" s="311"/>
      <c r="AE27" s="42"/>
      <c r="AF27" s="44" t="s">
        <v>61</v>
      </c>
      <c r="AI27" s="264"/>
      <c r="AJ27" s="200">
        <v>0</v>
      </c>
      <c r="AK27" s="63"/>
      <c r="AL27" s="310" t="s">
        <v>16</v>
      </c>
      <c r="AM27" s="311"/>
      <c r="AN27" s="42"/>
      <c r="AO27" s="44" t="s">
        <v>46</v>
      </c>
    </row>
    <row r="28" spans="1:41" s="1" customFormat="1" ht="47.25" customHeight="1" hidden="1" outlineLevel="1">
      <c r="A28" s="201"/>
      <c r="B28" s="202"/>
      <c r="C28" s="39"/>
      <c r="D28" s="40"/>
      <c r="E28" s="40"/>
      <c r="F28" s="200">
        <v>0</v>
      </c>
      <c r="G28" s="63"/>
      <c r="H28" s="315" t="s">
        <v>63</v>
      </c>
      <c r="I28" s="316"/>
      <c r="J28" s="262"/>
      <c r="K28" s="6" t="s">
        <v>113</v>
      </c>
      <c r="L28" s="44"/>
      <c r="M28" s="212"/>
      <c r="N28" s="212"/>
      <c r="O28" s="212"/>
      <c r="P28" s="212"/>
      <c r="Q28" s="212"/>
      <c r="R28" s="212"/>
      <c r="S28" s="263"/>
      <c r="T28" s="200">
        <v>-39</v>
      </c>
      <c r="U28" s="63"/>
      <c r="V28" s="310" t="s">
        <v>63</v>
      </c>
      <c r="W28" s="311"/>
      <c r="X28" s="42"/>
      <c r="Y28" s="136" t="s">
        <v>67</v>
      </c>
      <c r="Z28" s="263"/>
      <c r="AA28" s="252">
        <v>-14</v>
      </c>
      <c r="AB28" s="253"/>
      <c r="AC28" s="317" t="s">
        <v>63</v>
      </c>
      <c r="AD28" s="318"/>
      <c r="AE28" s="262"/>
      <c r="AF28" s="51" t="s">
        <v>61</v>
      </c>
      <c r="AI28" s="263"/>
      <c r="AJ28" s="252">
        <v>26</v>
      </c>
      <c r="AK28" s="253"/>
      <c r="AL28" s="317" t="s">
        <v>63</v>
      </c>
      <c r="AM28" s="318"/>
      <c r="AN28" s="262"/>
      <c r="AO28" s="51" t="s">
        <v>46</v>
      </c>
    </row>
    <row r="29" spans="1:41" s="1" customFormat="1" ht="43.5" customHeight="1" hidden="1" outlineLevel="1">
      <c r="A29" s="201"/>
      <c r="B29" s="202"/>
      <c r="C29" s="39"/>
      <c r="D29" s="40"/>
      <c r="E29" s="40"/>
      <c r="F29" s="200">
        <v>-4</v>
      </c>
      <c r="G29" s="63"/>
      <c r="H29" s="315" t="s">
        <v>17</v>
      </c>
      <c r="I29" s="316"/>
      <c r="J29" s="244"/>
      <c r="K29" s="6" t="s">
        <v>113</v>
      </c>
      <c r="L29" s="44"/>
      <c r="M29" s="212"/>
      <c r="N29" s="212"/>
      <c r="O29" s="212"/>
      <c r="P29" s="212"/>
      <c r="Q29" s="212"/>
      <c r="R29" s="212"/>
      <c r="S29" s="263"/>
      <c r="T29" s="200">
        <v>-10</v>
      </c>
      <c r="U29" s="63"/>
      <c r="V29" s="310" t="s">
        <v>17</v>
      </c>
      <c r="W29" s="311"/>
      <c r="X29" s="219"/>
      <c r="Y29" s="136" t="s">
        <v>67</v>
      </c>
      <c r="Z29" s="263"/>
      <c r="AA29" s="252">
        <v>-10</v>
      </c>
      <c r="AB29" s="253"/>
      <c r="AC29" s="317" t="s">
        <v>17</v>
      </c>
      <c r="AD29" s="318"/>
      <c r="AE29" s="244"/>
      <c r="AF29" s="51" t="s">
        <v>61</v>
      </c>
      <c r="AI29" s="263"/>
      <c r="AJ29" s="252">
        <v>-30</v>
      </c>
      <c r="AK29" s="253"/>
      <c r="AL29" s="317" t="s">
        <v>17</v>
      </c>
      <c r="AM29" s="318"/>
      <c r="AN29" s="244"/>
      <c r="AO29" s="51" t="s">
        <v>46</v>
      </c>
    </row>
    <row r="30" spans="1:41" s="1" customFormat="1" ht="43.5" customHeight="1" hidden="1" outlineLevel="1">
      <c r="A30" s="201"/>
      <c r="B30" s="202"/>
      <c r="C30" s="39"/>
      <c r="D30" s="40"/>
      <c r="E30" s="40"/>
      <c r="F30" s="200">
        <v>0</v>
      </c>
      <c r="G30" s="63"/>
      <c r="H30" s="315" t="s">
        <v>18</v>
      </c>
      <c r="I30" s="316"/>
      <c r="J30" s="244"/>
      <c r="K30" s="6" t="s">
        <v>113</v>
      </c>
      <c r="L30" s="44"/>
      <c r="M30" s="212"/>
      <c r="N30" s="212"/>
      <c r="O30" s="212"/>
      <c r="P30" s="212"/>
      <c r="Q30" s="212"/>
      <c r="R30" s="212"/>
      <c r="S30" s="263"/>
      <c r="T30" s="200">
        <v>0</v>
      </c>
      <c r="U30" s="63"/>
      <c r="V30" s="310" t="s">
        <v>18</v>
      </c>
      <c r="W30" s="311"/>
      <c r="X30" s="219"/>
      <c r="Y30" s="136" t="s">
        <v>67</v>
      </c>
      <c r="Z30" s="263"/>
      <c r="AA30" s="252">
        <v>0</v>
      </c>
      <c r="AB30" s="253"/>
      <c r="AC30" s="317" t="s">
        <v>18</v>
      </c>
      <c r="AD30" s="318"/>
      <c r="AE30" s="244"/>
      <c r="AF30" s="51" t="s">
        <v>61</v>
      </c>
      <c r="AI30" s="263"/>
      <c r="AJ30" s="252">
        <v>0</v>
      </c>
      <c r="AK30" s="253"/>
      <c r="AL30" s="317" t="s">
        <v>18</v>
      </c>
      <c r="AM30" s="318"/>
      <c r="AN30" s="244"/>
      <c r="AO30" s="51" t="s">
        <v>46</v>
      </c>
    </row>
    <row r="31" spans="1:41" s="1" customFormat="1" ht="43.5" customHeight="1" hidden="1" outlineLevel="1">
      <c r="A31" s="201"/>
      <c r="B31" s="202"/>
      <c r="C31" s="39"/>
      <c r="D31" s="40"/>
      <c r="E31" s="40"/>
      <c r="F31" s="200">
        <v>-9</v>
      </c>
      <c r="G31" s="63"/>
      <c r="H31" s="315" t="s">
        <v>19</v>
      </c>
      <c r="I31" s="316"/>
      <c r="J31" s="244"/>
      <c r="K31" s="6" t="s">
        <v>113</v>
      </c>
      <c r="L31" s="44"/>
      <c r="M31" s="212"/>
      <c r="N31" s="212"/>
      <c r="O31" s="212"/>
      <c r="P31" s="212"/>
      <c r="Q31" s="212"/>
      <c r="R31" s="212"/>
      <c r="S31" s="263"/>
      <c r="T31" s="200">
        <v>-6</v>
      </c>
      <c r="U31" s="63"/>
      <c r="V31" s="310" t="s">
        <v>19</v>
      </c>
      <c r="W31" s="311"/>
      <c r="X31" s="219"/>
      <c r="Y31" s="136" t="s">
        <v>67</v>
      </c>
      <c r="Z31" s="263"/>
      <c r="AA31" s="252">
        <v>14</v>
      </c>
      <c r="AB31" s="253"/>
      <c r="AC31" s="317" t="s">
        <v>19</v>
      </c>
      <c r="AD31" s="318"/>
      <c r="AE31" s="244"/>
      <c r="AF31" s="51" t="s">
        <v>61</v>
      </c>
      <c r="AI31" s="263"/>
      <c r="AJ31" s="252">
        <v>14</v>
      </c>
      <c r="AK31" s="253"/>
      <c r="AL31" s="317" t="s">
        <v>19</v>
      </c>
      <c r="AM31" s="318"/>
      <c r="AN31" s="244"/>
      <c r="AO31" s="51" t="s">
        <v>46</v>
      </c>
    </row>
    <row r="32" spans="1:41" s="1" customFormat="1" ht="43.5" customHeight="1" hidden="1" outlineLevel="1">
      <c r="A32" s="201"/>
      <c r="B32" s="202"/>
      <c r="C32" s="39"/>
      <c r="D32" s="40"/>
      <c r="E32" s="40"/>
      <c r="F32" s="200">
        <v>-71</v>
      </c>
      <c r="G32" s="63"/>
      <c r="H32" s="315" t="s">
        <v>60</v>
      </c>
      <c r="I32" s="316"/>
      <c r="J32" s="219"/>
      <c r="K32" s="6" t="s">
        <v>113</v>
      </c>
      <c r="L32" s="44"/>
      <c r="M32" s="212"/>
      <c r="N32" s="212"/>
      <c r="O32" s="212"/>
      <c r="P32" s="212"/>
      <c r="Q32" s="212"/>
      <c r="R32" s="212"/>
      <c r="S32" s="263"/>
      <c r="T32" s="200">
        <v>-125</v>
      </c>
      <c r="U32" s="63"/>
      <c r="V32" s="310" t="s">
        <v>60</v>
      </c>
      <c r="W32" s="311"/>
      <c r="X32" s="219"/>
      <c r="Y32" s="136" t="s">
        <v>67</v>
      </c>
      <c r="Z32" s="263"/>
      <c r="AA32" s="252">
        <v>-325</v>
      </c>
      <c r="AB32" s="253"/>
      <c r="AC32" s="317" t="s">
        <v>60</v>
      </c>
      <c r="AD32" s="318"/>
      <c r="AE32" s="244"/>
      <c r="AF32" s="51" t="s">
        <v>61</v>
      </c>
      <c r="AI32" s="263"/>
      <c r="AJ32" s="252">
        <v>-325</v>
      </c>
      <c r="AK32" s="253"/>
      <c r="AL32" s="317" t="s">
        <v>60</v>
      </c>
      <c r="AM32" s="318"/>
      <c r="AN32" s="244"/>
      <c r="AO32" s="51" t="s">
        <v>46</v>
      </c>
    </row>
    <row r="33" spans="1:41" s="1" customFormat="1" ht="43.5" customHeight="1" hidden="1" outlineLevel="1">
      <c r="A33" s="201"/>
      <c r="B33" s="202"/>
      <c r="C33" s="39"/>
      <c r="D33" s="40"/>
      <c r="E33" s="40"/>
      <c r="F33" s="200">
        <v>-34</v>
      </c>
      <c r="G33" s="63"/>
      <c r="H33" s="315" t="s">
        <v>68</v>
      </c>
      <c r="I33" s="316"/>
      <c r="J33" s="219"/>
      <c r="K33" s="6" t="s">
        <v>113</v>
      </c>
      <c r="L33" s="44"/>
      <c r="M33" s="212"/>
      <c r="N33" s="212"/>
      <c r="O33" s="212"/>
      <c r="P33" s="212"/>
      <c r="Q33" s="212"/>
      <c r="R33" s="212"/>
      <c r="S33" s="263"/>
      <c r="T33" s="200">
        <v>-128</v>
      </c>
      <c r="U33" s="63"/>
      <c r="V33" s="310" t="s">
        <v>68</v>
      </c>
      <c r="W33" s="311"/>
      <c r="X33" s="219"/>
      <c r="Y33" s="136" t="s">
        <v>67</v>
      </c>
      <c r="Z33" s="263"/>
      <c r="AA33" s="252">
        <v>-147</v>
      </c>
      <c r="AB33" s="253"/>
      <c r="AC33" s="317" t="s">
        <v>62</v>
      </c>
      <c r="AD33" s="318"/>
      <c r="AE33" s="244"/>
      <c r="AF33" s="51" t="s">
        <v>61</v>
      </c>
      <c r="AI33" s="263"/>
      <c r="AJ33" s="257"/>
      <c r="AK33" s="258"/>
      <c r="AL33" s="95"/>
      <c r="AM33" s="95"/>
      <c r="AN33" s="244"/>
      <c r="AO33" s="51"/>
    </row>
    <row r="34" spans="1:41" s="1" customFormat="1" ht="53.25" customHeight="1" hidden="1" outlineLevel="1">
      <c r="A34" s="201"/>
      <c r="B34" s="202"/>
      <c r="C34" s="39"/>
      <c r="D34" s="40"/>
      <c r="E34" s="40"/>
      <c r="F34" s="200">
        <v>-140</v>
      </c>
      <c r="G34" s="63"/>
      <c r="H34" s="315" t="s">
        <v>69</v>
      </c>
      <c r="I34" s="316"/>
      <c r="J34" s="219"/>
      <c r="K34" s="6" t="s">
        <v>113</v>
      </c>
      <c r="L34" s="44"/>
      <c r="M34" s="212"/>
      <c r="N34" s="212"/>
      <c r="O34" s="212"/>
      <c r="P34" s="212"/>
      <c r="Q34" s="212"/>
      <c r="R34" s="212"/>
      <c r="S34" s="263"/>
      <c r="T34" s="200">
        <v>-240</v>
      </c>
      <c r="U34" s="63"/>
      <c r="V34" s="310" t="s">
        <v>69</v>
      </c>
      <c r="W34" s="311"/>
      <c r="X34" s="219"/>
      <c r="Y34" s="136" t="s">
        <v>67</v>
      </c>
      <c r="Z34" s="263"/>
      <c r="AA34" s="257"/>
      <c r="AB34" s="258"/>
      <c r="AC34" s="95"/>
      <c r="AD34" s="95"/>
      <c r="AE34" s="244"/>
      <c r="AF34" s="51"/>
      <c r="AJ34" s="257"/>
      <c r="AK34" s="258"/>
      <c r="AL34" s="95"/>
      <c r="AM34" s="95"/>
      <c r="AN34" s="244"/>
      <c r="AO34" s="51"/>
    </row>
    <row r="35" spans="1:41" s="1" customFormat="1" ht="57" customHeight="1" hidden="1" outlineLevel="1">
      <c r="A35" s="201"/>
      <c r="B35" s="202"/>
      <c r="C35" s="39"/>
      <c r="D35" s="40"/>
      <c r="E35" s="40"/>
      <c r="F35" s="200">
        <v>-197</v>
      </c>
      <c r="G35" s="63"/>
      <c r="H35" s="315" t="s">
        <v>119</v>
      </c>
      <c r="I35" s="316"/>
      <c r="J35" s="219"/>
      <c r="K35" s="6" t="s">
        <v>113</v>
      </c>
      <c r="L35" s="44"/>
      <c r="M35" s="212"/>
      <c r="N35" s="212"/>
      <c r="O35" s="212"/>
      <c r="P35" s="212"/>
      <c r="Q35" s="212"/>
      <c r="R35" s="212"/>
      <c r="S35" s="263"/>
      <c r="T35" s="200"/>
      <c r="U35" s="63"/>
      <c r="V35" s="266"/>
      <c r="W35" s="267"/>
      <c r="X35" s="219"/>
      <c r="Y35" s="136"/>
      <c r="Z35" s="263"/>
      <c r="AA35" s="257"/>
      <c r="AB35" s="258"/>
      <c r="AC35" s="95"/>
      <c r="AD35" s="95"/>
      <c r="AE35" s="244"/>
      <c r="AF35" s="51"/>
      <c r="AJ35" s="257"/>
      <c r="AK35" s="258"/>
      <c r="AL35" s="95"/>
      <c r="AM35" s="95"/>
      <c r="AN35" s="244"/>
      <c r="AO35" s="51"/>
    </row>
    <row r="36" spans="1:25" s="4" customFormat="1" ht="120.75" customHeight="1" collapsed="1">
      <c r="A36" s="137" t="s">
        <v>20</v>
      </c>
      <c r="B36" s="138"/>
      <c r="C36" s="139"/>
      <c r="D36" s="140"/>
      <c r="E36" s="140"/>
      <c r="F36" s="141">
        <f>SUM(F25:F35)</f>
        <v>-455</v>
      </c>
      <c r="G36" s="142"/>
      <c r="H36" s="321" t="s">
        <v>122</v>
      </c>
      <c r="I36" s="322"/>
      <c r="K36" s="6" t="s">
        <v>113</v>
      </c>
      <c r="M36" s="212"/>
      <c r="N36" s="212"/>
      <c r="O36" s="212"/>
      <c r="P36" s="212"/>
      <c r="Q36" s="275"/>
      <c r="R36" s="212"/>
      <c r="S36" s="264"/>
      <c r="T36" s="141">
        <v>-548</v>
      </c>
      <c r="U36" s="142"/>
      <c r="V36" s="321" t="s">
        <v>99</v>
      </c>
      <c r="W36" s="322"/>
      <c r="Y36" s="136" t="s">
        <v>67</v>
      </c>
    </row>
    <row r="37" spans="1:18" s="4" customFormat="1" ht="36.75" customHeight="1">
      <c r="A37" s="294" t="s">
        <v>22</v>
      </c>
      <c r="B37" s="295"/>
      <c r="C37" s="295"/>
      <c r="D37" s="295"/>
      <c r="E37" s="295"/>
      <c r="F37" s="295"/>
      <c r="G37" s="109"/>
      <c r="H37" s="110"/>
      <c r="I37" s="111"/>
      <c r="J37" s="112"/>
      <c r="M37" s="212"/>
      <c r="N37" s="212"/>
      <c r="O37" s="212"/>
      <c r="P37" s="212"/>
      <c r="Q37" s="275"/>
      <c r="R37" s="212"/>
    </row>
    <row r="38" spans="1:18" s="4" customFormat="1" ht="85.5" customHeight="1">
      <c r="A38" s="151" t="s">
        <v>142</v>
      </c>
      <c r="B38" s="152">
        <v>28556</v>
      </c>
      <c r="C38" s="288">
        <v>54</v>
      </c>
      <c r="D38" s="155"/>
      <c r="E38" s="155"/>
      <c r="F38" s="155">
        <f>F24+F36+C38</f>
        <v>3599</v>
      </c>
      <c r="G38" s="156">
        <f>F38/B38</f>
        <v>0.12603305785123967</v>
      </c>
      <c r="H38" s="323" t="s">
        <v>147</v>
      </c>
      <c r="I38" s="323"/>
      <c r="M38" s="212"/>
      <c r="N38" s="212"/>
      <c r="O38" s="212"/>
      <c r="P38" s="212"/>
      <c r="Q38" s="71">
        <f>F38-F24</f>
        <v>-401</v>
      </c>
      <c r="R38" s="73">
        <f>Q38/F24</f>
        <v>-0.10025</v>
      </c>
    </row>
    <row r="39" spans="1:18" s="1" customFormat="1" ht="36.75" customHeight="1">
      <c r="A39" s="294" t="s">
        <v>124</v>
      </c>
      <c r="B39" s="295"/>
      <c r="C39" s="295"/>
      <c r="D39" s="295"/>
      <c r="E39" s="45"/>
      <c r="F39" s="46"/>
      <c r="G39" s="47"/>
      <c r="H39" s="48"/>
      <c r="I39" s="49"/>
      <c r="J39" s="50"/>
      <c r="L39" s="4"/>
      <c r="M39" s="212"/>
      <c r="N39" s="212"/>
      <c r="O39" s="212"/>
      <c r="P39" s="212"/>
      <c r="Q39" s="275"/>
      <c r="R39" s="212"/>
    </row>
    <row r="40" spans="1:18" s="4" customFormat="1" ht="48.75" customHeight="1" collapsed="1">
      <c r="A40" s="137" t="s">
        <v>125</v>
      </c>
      <c r="B40" s="138"/>
      <c r="C40" s="139"/>
      <c r="D40" s="140"/>
      <c r="E40" s="140"/>
      <c r="F40" s="141">
        <v>-255</v>
      </c>
      <c r="G40" s="142"/>
      <c r="H40" s="321" t="s">
        <v>134</v>
      </c>
      <c r="I40" s="322"/>
      <c r="K40" s="290"/>
      <c r="M40" s="212"/>
      <c r="N40" s="212"/>
      <c r="O40" s="212"/>
      <c r="P40" s="212"/>
      <c r="Q40" s="275"/>
      <c r="R40" s="212"/>
    </row>
    <row r="41" spans="1:18" s="4" customFormat="1" ht="84" customHeight="1">
      <c r="A41" s="151" t="s">
        <v>142</v>
      </c>
      <c r="B41" s="152">
        <v>28556</v>
      </c>
      <c r="C41" s="288">
        <v>54</v>
      </c>
      <c r="D41" s="155"/>
      <c r="E41" s="155"/>
      <c r="F41" s="155">
        <f>F24+F36+F40+C41</f>
        <v>3344</v>
      </c>
      <c r="G41" s="156">
        <f>F41/B41</f>
        <v>0.11710323574730354</v>
      </c>
      <c r="H41" s="323" t="s">
        <v>143</v>
      </c>
      <c r="I41" s="323"/>
      <c r="M41" s="212"/>
      <c r="N41" s="212"/>
      <c r="O41" s="212"/>
      <c r="P41" s="212"/>
      <c r="Q41" s="71">
        <f>F41-F24</f>
        <v>-656</v>
      </c>
      <c r="R41" s="73">
        <f>Q41/F24</f>
        <v>-0.164</v>
      </c>
    </row>
    <row r="42" spans="1:18" s="4" customFormat="1" ht="27" customHeight="1">
      <c r="A42" s="294" t="s">
        <v>126</v>
      </c>
      <c r="B42" s="295"/>
      <c r="C42" s="295"/>
      <c r="D42" s="295"/>
      <c r="E42" s="295"/>
      <c r="F42" s="295"/>
      <c r="G42" s="109"/>
      <c r="H42" s="110"/>
      <c r="I42" s="111"/>
      <c r="J42" s="112"/>
      <c r="M42" s="212"/>
      <c r="N42" s="212"/>
      <c r="O42" s="212"/>
      <c r="P42" s="212"/>
      <c r="Q42" s="212"/>
      <c r="R42" s="212"/>
    </row>
    <row r="43" spans="1:18" s="4" customFormat="1" ht="41.25" customHeight="1">
      <c r="A43" s="291" t="s">
        <v>129</v>
      </c>
      <c r="B43" s="115"/>
      <c r="C43" s="116"/>
      <c r="D43" s="117"/>
      <c r="E43" s="117"/>
      <c r="F43" s="118">
        <v>2540</v>
      </c>
      <c r="G43" s="119"/>
      <c r="H43" s="324" t="s">
        <v>130</v>
      </c>
      <c r="I43" s="325"/>
      <c r="M43" s="212"/>
      <c r="N43" s="212"/>
      <c r="O43" s="212"/>
      <c r="P43" s="212"/>
      <c r="Q43" s="212"/>
      <c r="R43" s="212"/>
    </row>
    <row r="44" spans="1:18" s="4" customFormat="1" ht="38.25" customHeight="1">
      <c r="A44" s="291" t="s">
        <v>128</v>
      </c>
      <c r="B44" s="115"/>
      <c r="C44" s="116"/>
      <c r="D44" s="117"/>
      <c r="E44" s="117"/>
      <c r="F44" s="118">
        <v>3030</v>
      </c>
      <c r="G44" s="119"/>
      <c r="H44" s="324" t="s">
        <v>127</v>
      </c>
      <c r="I44" s="325"/>
      <c r="M44" s="212"/>
      <c r="N44" s="212"/>
      <c r="O44" s="212"/>
      <c r="P44" s="212"/>
      <c r="Q44" s="212"/>
      <c r="R44" s="212"/>
    </row>
    <row r="45" spans="1:18" s="1" customFormat="1" ht="48" customHeight="1">
      <c r="A45" s="291" t="s">
        <v>131</v>
      </c>
      <c r="B45" s="77"/>
      <c r="C45" s="78"/>
      <c r="D45" s="79"/>
      <c r="E45" s="79"/>
      <c r="F45" s="118">
        <v>3880</v>
      </c>
      <c r="G45" s="81"/>
      <c r="H45" s="324" t="s">
        <v>132</v>
      </c>
      <c r="I45" s="325"/>
      <c r="L45" s="4"/>
      <c r="M45" s="212"/>
      <c r="N45" s="212"/>
      <c r="O45" s="212"/>
      <c r="P45" s="212"/>
      <c r="Q45" s="212"/>
      <c r="R45" s="212"/>
    </row>
    <row r="46" spans="1:18" s="4" customFormat="1" ht="84" customHeight="1">
      <c r="A46" s="151" t="s">
        <v>142</v>
      </c>
      <c r="B46" s="152">
        <v>28556</v>
      </c>
      <c r="C46" s="288">
        <v>54</v>
      </c>
      <c r="D46" s="155"/>
      <c r="E46" s="155"/>
      <c r="F46" s="292">
        <f>F41+F43+F44+F45+C46</f>
        <v>12848</v>
      </c>
      <c r="G46" s="156">
        <f>F46/B46</f>
        <v>0.44992295839753466</v>
      </c>
      <c r="H46" s="323" t="s">
        <v>133</v>
      </c>
      <c r="I46" s="323"/>
      <c r="M46" s="212"/>
      <c r="N46" s="212"/>
      <c r="O46" s="212"/>
      <c r="P46" s="212"/>
      <c r="Q46" s="212"/>
      <c r="R46" s="212"/>
    </row>
  </sheetData>
  <sheetProtection password="DA9F" sheet="1"/>
  <mergeCells count="71">
    <mergeCell ref="A42:F42"/>
    <mergeCell ref="V36:W36"/>
    <mergeCell ref="V27:W27"/>
    <mergeCell ref="V28:W28"/>
    <mergeCell ref="V29:W29"/>
    <mergeCell ref="V30:W30"/>
    <mergeCell ref="V31:W31"/>
    <mergeCell ref="V32:W32"/>
    <mergeCell ref="AL31:AM31"/>
    <mergeCell ref="AL32:AM32"/>
    <mergeCell ref="H33:I33"/>
    <mergeCell ref="AL25:AM25"/>
    <mergeCell ref="AL26:AM26"/>
    <mergeCell ref="AL27:AM27"/>
    <mergeCell ref="AL28:AM28"/>
    <mergeCell ref="AL29:AM29"/>
    <mergeCell ref="AL30:AM30"/>
    <mergeCell ref="H46:I46"/>
    <mergeCell ref="H36:I36"/>
    <mergeCell ref="AC29:AD29"/>
    <mergeCell ref="AC30:AD30"/>
    <mergeCell ref="H38:I38"/>
    <mergeCell ref="AC28:AD28"/>
    <mergeCell ref="H28:I28"/>
    <mergeCell ref="H43:I43"/>
    <mergeCell ref="H44:I44"/>
    <mergeCell ref="H40:I40"/>
    <mergeCell ref="H41:I41"/>
    <mergeCell ref="H45:I45"/>
    <mergeCell ref="H20:I20"/>
    <mergeCell ref="Q3:R3"/>
    <mergeCell ref="Q4:R4"/>
    <mergeCell ref="H5:I5"/>
    <mergeCell ref="H6:I12"/>
    <mergeCell ref="H25:I25"/>
    <mergeCell ref="M3:N3"/>
    <mergeCell ref="O3:P3"/>
    <mergeCell ref="M4:N4"/>
    <mergeCell ref="A17:I17"/>
    <mergeCell ref="H18:I18"/>
    <mergeCell ref="A39:D39"/>
    <mergeCell ref="C4:F4"/>
    <mergeCell ref="A37:F37"/>
    <mergeCell ref="AC27:AD27"/>
    <mergeCell ref="O4:P4"/>
    <mergeCell ref="H14:I14"/>
    <mergeCell ref="H15:I15"/>
    <mergeCell ref="H16:I16"/>
    <mergeCell ref="H19:I19"/>
    <mergeCell ref="H27:I27"/>
    <mergeCell ref="V25:W25"/>
    <mergeCell ref="H13:I13"/>
    <mergeCell ref="AC25:AD25"/>
    <mergeCell ref="H26:I26"/>
    <mergeCell ref="H29:I29"/>
    <mergeCell ref="H30:I30"/>
    <mergeCell ref="H31:I31"/>
    <mergeCell ref="V33:W33"/>
    <mergeCell ref="A23:D23"/>
    <mergeCell ref="H24:I24"/>
    <mergeCell ref="V26:W26"/>
    <mergeCell ref="V34:W34"/>
    <mergeCell ref="A21:I21"/>
    <mergeCell ref="H22:I22"/>
    <mergeCell ref="H35:I35"/>
    <mergeCell ref="AC31:AD31"/>
    <mergeCell ref="AC32:AD32"/>
    <mergeCell ref="AC33:AD33"/>
    <mergeCell ref="H34:I34"/>
    <mergeCell ref="H32:I32"/>
    <mergeCell ref="AC26:AD26"/>
  </mergeCells>
  <printOptions/>
  <pageMargins left="0.9055118110236221" right="0.5905511811023623" top="0.9448818897637796" bottom="0.5905511811023623" header="0.5118110236220472" footer="0.31496062992125984"/>
  <pageSetup fitToHeight="1" fitToWidth="1" horizontalDpi="600" verticalDpi="600" orientation="portrait" paperSize="9" scale="57" r:id="rId2"/>
  <headerFooter alignWithMargins="0">
    <oddHeader>&amp;RAnlage 4 GRDrs 658/2016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u510024</dc:creator>
  <cp:keywords/>
  <dc:description/>
  <cp:lastModifiedBy>u510071</cp:lastModifiedBy>
  <cp:lastPrinted>2016-09-07T14:09:43Z</cp:lastPrinted>
  <dcterms:created xsi:type="dcterms:W3CDTF">2009-02-18T09:47:05Z</dcterms:created>
  <dcterms:modified xsi:type="dcterms:W3CDTF">2016-09-07T14:10:07Z</dcterms:modified>
  <cp:category/>
  <cp:version/>
  <cp:contentType/>
  <cp:contentStatus/>
</cp:coreProperties>
</file>