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605" yWindow="15" windowWidth="8400" windowHeight="12360" tabRatio="855" activeTab="0"/>
  </bookViews>
  <sheets>
    <sheet name="Deckblatt" sheetId="1" r:id="rId1"/>
    <sheet name="Liste 1 AVs" sheetId="2" r:id="rId2"/>
    <sheet name="Liste 2_Früh_Spätbetreuung" sheetId="3" r:id="rId3"/>
  </sheets>
  <definedNames>
    <definedName name="_xlnm.Print_Titles" localSheetId="1">'Liste 1 AVs'!$5:$8</definedName>
    <definedName name="_xlnm.Print_Titles" localSheetId="2">'Liste 2_Früh_Spätbetreuung'!$6:$9</definedName>
  </definedNames>
  <calcPr fullCalcOnLoad="1"/>
</workbook>
</file>

<file path=xl/comments2.xml><?xml version="1.0" encoding="utf-8"?>
<comments xmlns="http://schemas.openxmlformats.org/spreadsheetml/2006/main">
  <authors>
    <author>u510071</author>
  </authors>
  <commentList>
    <comment ref="D87" authorId="0">
      <text>
        <r>
          <rPr>
            <b/>
            <sz val="9"/>
            <rFont val="Tahoma"/>
            <family val="2"/>
          </rPr>
          <t>u510071:</t>
        </r>
        <r>
          <rPr>
            <sz val="9"/>
            <rFont val="Tahoma"/>
            <family val="2"/>
          </rPr>
          <t xml:space="preserve">
geändert in 3-6J. nach Mitteilung von  Fr. Sauter-Fischer am 21.4.2016
</t>
        </r>
      </text>
    </comment>
    <comment ref="AA93" authorId="0">
      <text>
        <r>
          <rPr>
            <b/>
            <sz val="9"/>
            <rFont val="Tahoma"/>
            <family val="2"/>
          </rPr>
          <t>u510071:</t>
        </r>
        <r>
          <rPr>
            <sz val="9"/>
            <rFont val="Tahoma"/>
            <family val="2"/>
          </rPr>
          <t xml:space="preserve">
Stellen und Personalkosten laut 51-00-13 vorhanden für Tiefenbachstraße.</t>
        </r>
      </text>
    </comment>
    <comment ref="AA97" authorId="0">
      <text>
        <r>
          <rPr>
            <b/>
            <sz val="9"/>
            <rFont val="Tahoma"/>
            <family val="2"/>
          </rPr>
          <t>u510071:</t>
        </r>
        <r>
          <rPr>
            <sz val="9"/>
            <rFont val="Tahoma"/>
            <family val="2"/>
          </rPr>
          <t xml:space="preserve">
Stellen und Personalkosten laut 51-00-13 vorhanden für Tiefenbachstraße.</t>
        </r>
      </text>
    </comment>
  </commentList>
</comments>
</file>

<file path=xl/comments3.xml><?xml version="1.0" encoding="utf-8"?>
<comments xmlns="http://schemas.openxmlformats.org/spreadsheetml/2006/main">
  <authors>
    <author>u510195</author>
  </authors>
  <commentList>
    <comment ref="D22" authorId="0">
      <text>
        <r>
          <rPr>
            <b/>
            <sz val="9"/>
            <rFont val="Tahoma"/>
            <family val="2"/>
          </rPr>
          <t>u510195:</t>
        </r>
        <r>
          <rPr>
            <sz val="9"/>
            <rFont val="Tahoma"/>
            <family val="2"/>
          </rPr>
          <t xml:space="preserve">
Mit Frau Haag-Jupe abgesprochen, dass bereits 2 FD in der TE sind. Deshalb wird kein weiterer FD beantragt. Steimer 28.6.2016</t>
        </r>
      </text>
    </comment>
  </commentList>
</comments>
</file>

<file path=xl/sharedStrings.xml><?xml version="1.0" encoding="utf-8"?>
<sst xmlns="http://schemas.openxmlformats.org/spreadsheetml/2006/main" count="951" uniqueCount="437">
  <si>
    <t>0 bis 3</t>
  </si>
  <si>
    <t>3 bis 6</t>
  </si>
  <si>
    <t>6 bis 12</t>
  </si>
  <si>
    <t>Angaben zu den Plätzen</t>
  </si>
  <si>
    <t>Neu</t>
  </si>
  <si>
    <t>Bisher</t>
  </si>
  <si>
    <t>6 Std.</t>
  </si>
  <si>
    <t xml:space="preserve"> 8 Std.</t>
  </si>
  <si>
    <t xml:space="preserve"> 6 Std.</t>
  </si>
  <si>
    <t>8 Std.</t>
  </si>
  <si>
    <t>Bereich</t>
  </si>
  <si>
    <t>Stadt-bezirk</t>
  </si>
  <si>
    <t>Vorhaben</t>
  </si>
  <si>
    <t xml:space="preserve">
Investionskosten</t>
  </si>
  <si>
    <t>gesamt Personal/ Sachkosten jährl.</t>
  </si>
  <si>
    <t>Einrich-tung / Aus-stattung</t>
  </si>
  <si>
    <t>Gesamt Investitions-kosten</t>
  </si>
  <si>
    <t>Bau-
kosten</t>
  </si>
  <si>
    <t>ist von Personalstelle 51 und von 51-00-14 auszufüllen!</t>
  </si>
  <si>
    <t>Möhringen</t>
  </si>
  <si>
    <t>51-00-11
Personal-kosten jährl.</t>
  </si>
  <si>
    <t>51-00-14
Sachkosten jährl.</t>
  </si>
  <si>
    <t>51-00-14
Ein-nahmen jährlich</t>
  </si>
  <si>
    <t>Träger bitte eintragen</t>
  </si>
  <si>
    <t>ist von 51-00-12 in Koop. mit 23 auszufüllen</t>
  </si>
  <si>
    <t>51-00-11
Stellenbedarf</t>
  </si>
  <si>
    <t>zu er-wartende Bundes-zuschüsse Invest. Krippen</t>
  </si>
  <si>
    <t xml:space="preserve"> Inbetrieb-
nahme ab</t>
  </si>
  <si>
    <t>Küche</t>
  </si>
  <si>
    <t>Besteht für die IST-Gruppe ein Bundeszuschuss Invest. Krippen
Ja/Nein</t>
  </si>
  <si>
    <t>Anmerkungen Bereichsleitungen *</t>
  </si>
  <si>
    <t>Angebot NEU</t>
  </si>
  <si>
    <t>1 Gr. VÖ 3-6</t>
  </si>
  <si>
    <t>1 Gr. GT 3-6</t>
  </si>
  <si>
    <t>bleibt</t>
  </si>
  <si>
    <t>Einrichtung mit Anschrift und Gruppen-
anzahl</t>
  </si>
  <si>
    <t>Angebot IST / BISHER mit vollständigem Gruppen-
angebot</t>
  </si>
  <si>
    <t>Personal/ Sachkosten 2017</t>
  </si>
  <si>
    <t>Investitionskosten 2017</t>
  </si>
  <si>
    <t>51-00-11
Personal-kosten 2017</t>
  </si>
  <si>
    <t>51-00-14
Sachkosten 2017</t>
  </si>
  <si>
    <t>51-00-14
Einnahmen 2017</t>
  </si>
  <si>
    <t>Personal/ Sachkosten 2018</t>
  </si>
  <si>
    <t>1 Gr. GT 0-6</t>
  </si>
  <si>
    <t>1 Gr. GT 0-3</t>
  </si>
  <si>
    <t>Investitionskosten 2018</t>
  </si>
  <si>
    <t>51-00-11
Personal-kosten 2018</t>
  </si>
  <si>
    <t>51-00-14
Sachkosten 2018</t>
  </si>
  <si>
    <t>51-00-14
Einnahmen 2018</t>
  </si>
  <si>
    <t>Zuffenhausen</t>
  </si>
  <si>
    <t>TE Hohenloher Str. 34;
4 Gruppen</t>
  </si>
  <si>
    <t>1 Gr. GT 6-14</t>
  </si>
  <si>
    <t>1 Gr. GT 3-10</t>
  </si>
  <si>
    <t>Freiberg</t>
  </si>
  <si>
    <t>TE Rilkeweg 17;
8 Gruppen</t>
  </si>
  <si>
    <t>1 Gr. GT/VÖ 3-6</t>
  </si>
  <si>
    <t>Mönchfeld</t>
  </si>
  <si>
    <t>TE Welsweg 3;
2 Gruppen</t>
  </si>
  <si>
    <t>Neugereut</t>
  </si>
  <si>
    <t>TE Rotweg 44;
2 Gruppen</t>
  </si>
  <si>
    <t>fällt weg</t>
  </si>
  <si>
    <t>Auslagerung/Umzug</t>
  </si>
  <si>
    <t>Feuerbach</t>
  </si>
  <si>
    <t>1x 0-3GT</t>
  </si>
  <si>
    <t>1x 0-3 GT</t>
  </si>
  <si>
    <t>1x 3-6GT</t>
  </si>
  <si>
    <t>1x 3-6 GT</t>
  </si>
  <si>
    <t>TE Wienerstr.263a</t>
  </si>
  <si>
    <t>1x 2-6 VÖ</t>
  </si>
  <si>
    <t>1x 6-14</t>
  </si>
  <si>
    <t>1x VÖ 2-6</t>
  </si>
  <si>
    <t>1xGT0-6</t>
  </si>
  <si>
    <t>1xGT3-6</t>
  </si>
  <si>
    <t>1xGT 0-6</t>
  </si>
  <si>
    <t xml:space="preserve">GT 3-6 </t>
  </si>
  <si>
    <t>GT 0-3</t>
  </si>
  <si>
    <t>altersgemischtes Angebot 0-6  wird vonEltern von KK nicht angenommen aufgrund der räumlichen Verhältnisse</t>
  </si>
  <si>
    <t>GT 3-14</t>
  </si>
  <si>
    <t>GT 1-6</t>
  </si>
  <si>
    <t>GT/VÖ  3-6</t>
  </si>
  <si>
    <t>GT 3-6</t>
  </si>
  <si>
    <t>Stammheim</t>
  </si>
  <si>
    <t xml:space="preserve">GT  0-6 </t>
  </si>
  <si>
    <t xml:space="preserve">GT/VÖ  3-6 </t>
  </si>
  <si>
    <t>GT/VÖ 3-6</t>
  </si>
  <si>
    <t>Schwieberdinger Str. 59, 2 Gruppen</t>
  </si>
  <si>
    <t>VÖ 3-6</t>
  </si>
  <si>
    <t>Übergangslösung bis  TE saniert</t>
  </si>
  <si>
    <t>GT 3-10</t>
  </si>
  <si>
    <t xml:space="preserve">Schrozberger Str. 41, 3 Gruppen </t>
  </si>
  <si>
    <t>Bad Cannstatt</t>
  </si>
  <si>
    <t xml:space="preserve">Mahlestrasse 29          </t>
  </si>
  <si>
    <t>Gruppe 2                   2-6 VÖ</t>
  </si>
  <si>
    <t>1 Gr. KK 0-3</t>
  </si>
  <si>
    <t xml:space="preserve">letzte Gruppeneröffnung </t>
  </si>
  <si>
    <t>in eine Gruppe GT 0-6</t>
  </si>
  <si>
    <t>Betriebsformenänderung in Folge der Entscheidung der Verwaltungsspitze zur Sicherung des Rechtsanspruches für 3-6 jährige im Anschluss. Umsetzung, sobald Personal vorhanden ist und bauliche Vorraussetzungen erfüllt sind. 50 Plätze KK 0-3 werden über Invensitionsmittel des Bundes finanziert.
Besonderheit: Stellenprüfung im hauswirtschaflichen Bereich bis Aufzug gebaut ist.</t>
  </si>
  <si>
    <t>1 Gr. Hort 6-14</t>
  </si>
  <si>
    <t xml:space="preserve">Erneute Betriebsformenänderung der Gemeinderatsentscheidung Nr. 233+891/2015, Anlage 6 in Folge der Entscheidung der Verwaltungsspitze zur Sicherung des Rechtsanspruches für 3-6 jährige. Ziel September 2017: 8 Gruppen 0-6 GT
Umsetzung, sobald Personal vorhanden ist und bauliche Vorraussetzungen erfüllt sind. 
5 Plätze KK 0-3 werden über Invensitionsmittel des 
Bundes finanziert. </t>
  </si>
  <si>
    <t>Plieningen</t>
  </si>
  <si>
    <t>TE Widmaierstraße 100, 
3 Gruppen</t>
  </si>
  <si>
    <t>1 Gr. VÖ 3-6 (Waldkindergarten 15 Plätze)</t>
  </si>
  <si>
    <t>in eine Gruppe GT 3-6</t>
  </si>
  <si>
    <t>1 neue Gruppe GT 0-6</t>
  </si>
  <si>
    <t>Degerloch</t>
  </si>
  <si>
    <t>Vaihingen</t>
  </si>
  <si>
    <t>Rohr</t>
  </si>
  <si>
    <t>TE Hirschsprung 40, 
2 Gruppen</t>
  </si>
  <si>
    <t>Bestätigung von 
51-00-12 steht noch aus</t>
  </si>
  <si>
    <t>in eine  Gruppe 
GT 3-6</t>
  </si>
  <si>
    <t>TE Don-Carlos-Straße 22, 2 Gruppen</t>
  </si>
  <si>
    <t>1 Gr. VÖ 2-6</t>
  </si>
  <si>
    <t>1 neue Gruppe 
GT 0-3</t>
  </si>
  <si>
    <t>1 neue Gruppe 
GT 3-6</t>
  </si>
  <si>
    <t>TE Am Wallgraben 2, 
4 Gruppen</t>
  </si>
  <si>
    <t>1 Gr. GT  0-3</t>
  </si>
  <si>
    <t>TE Krehlstraße 80, 
8 Gruppen</t>
  </si>
  <si>
    <t>1 Gr. GT 1,5-6</t>
  </si>
  <si>
    <t>TE Meluner Straße 20,
6 Gruppen</t>
  </si>
  <si>
    <t>1 Gr. GT/VÖ 2-6</t>
  </si>
  <si>
    <t>Süd</t>
  </si>
  <si>
    <t>Bedarfsanpassung</t>
  </si>
  <si>
    <t>1 GT/VÖ 2-6</t>
  </si>
  <si>
    <t>Nord</t>
  </si>
  <si>
    <t>1 neue Gruppe VÖ 3-6</t>
  </si>
  <si>
    <t>Inbetriebnahme Trollinger Str. 11  laut Amtsleiterbeschluss 03.16, Betrieb zusammen mit Te. Kleine Gasse wg. Unmittelbarer Nachbarschaft - Zukünftige  Führung als eine Einrichtung</t>
  </si>
  <si>
    <t xml:space="preserve">0,5 Gr. GT 6-14 </t>
  </si>
  <si>
    <t>0,5 Gr. GT 0-3</t>
  </si>
  <si>
    <t>1Gr GT/VÖ 3-6</t>
  </si>
  <si>
    <t>TE Hohewarthstr. 98/100</t>
  </si>
  <si>
    <t>TE Solitudestraße</t>
  </si>
  <si>
    <t>TE Kleine Gasse 10 / Trollinger str. 11</t>
  </si>
  <si>
    <t>keine baulichen 
Veränderungen notwendig</t>
  </si>
  <si>
    <t>Bilanz Plätze Angebotsveränderungen/-erweiterungen</t>
  </si>
  <si>
    <t>ge-
samt</t>
  </si>
  <si>
    <t>GT</t>
  </si>
  <si>
    <t>Priorität JHP 
(1; 2; 3; k.A.)</t>
  </si>
  <si>
    <r>
      <t xml:space="preserve">JHP Stellungnahme zum Bedarf und </t>
    </r>
    <r>
      <rPr>
        <b/>
        <u val="single"/>
        <sz val="10"/>
        <color indexed="10"/>
        <rFont val="Arial"/>
        <family val="2"/>
      </rPr>
      <t xml:space="preserve">Begründung </t>
    </r>
    <r>
      <rPr>
        <b/>
        <sz val="10"/>
        <color indexed="10"/>
        <rFont val="Arial"/>
        <family val="2"/>
      </rPr>
      <t>für Priorität</t>
    </r>
  </si>
  <si>
    <t>JHP
bei Umwandlung von Hortplätzen aufgrund Schülerhaus / GT-Schule 
bitte ja eintragen</t>
  </si>
  <si>
    <t>Stellungnahme / 
Anmerkungen 
51-00-12</t>
  </si>
  <si>
    <t>Stellungnahme / Anmerkungen Amt 23</t>
  </si>
  <si>
    <t>Plausibilisierungsprüfung der Anträge</t>
  </si>
  <si>
    <t>bleibt; nur Alters-
begrenzung
1x 6-10</t>
  </si>
  <si>
    <t>Antrag ok</t>
  </si>
  <si>
    <t>1/2 GT/VÖ 3-6</t>
  </si>
  <si>
    <t>Gruppe1                2-6 GT</t>
  </si>
  <si>
    <t>Antrag ok (Änderung des Beschlusses aus HH 12/13, GRDrs 1147/29011)</t>
  </si>
  <si>
    <t>In der TE  wurde bereits im Jan 16 mit der Bertreuung U 3 begonnen, deshalb gibt es keine Umbaukosten mehr. Die Nachfrage nach GT 3-6 und KK ist gestiegen</t>
  </si>
  <si>
    <t xml:space="preserve">Umsetzung, sobald Personal vorhanden ist.
Start 1-2 Gruppen 0-3 KK und in Folge 0-6 GT. 
45 Plätze KK 0-3 werden über Invensitionsmittel des 
Bundes finanziert.  
</t>
  </si>
  <si>
    <t xml:space="preserve">VÖ Waldkindergarten in GT-Waldkindergarten umwandeln. 
30 Plätze KK 0-3 werden über Invensitionsmittel des 
Bundes finanziert.
Umsetzung, sobald Personal vorhanden ist und bauliche Vorraussetzungen erfüllt sind. </t>
  </si>
  <si>
    <t>Der Beschluss in der GRDrs 640/2014 1xHort in 1xGT 3-6 zum Sept. 14 wird als nicht umgesetzt eintragen.</t>
  </si>
  <si>
    <t>beengte Räumlichkeiten werden so besser genutzt;
Folgebetr.in benachbartenTEs</t>
  </si>
  <si>
    <t>Sieben Morgen 3, 
4 Gruppen</t>
  </si>
  <si>
    <t>Langenburger Str. 26, 
5 Gruppen</t>
  </si>
  <si>
    <t>Die Beschlüsse in der GRDrs 233/2015: 1xGT 0-6 in 1xGT0-3 und 1xHort in 1xGT 3-6 zum Sept. 15 werden als nicht umgesetzt eingetragen.</t>
  </si>
  <si>
    <t>Bereits beschlossen im HH 12/13 (Vgl. GRDrs 1147/2011): 2 Gr. GT 0-3J.</t>
  </si>
  <si>
    <t>Bereits beschlossen im HH 12/13 (Vgl. GRDrs 1147/2011): 3 Gr. GT 0-3J.; 1 Gr. GT 3-6.</t>
  </si>
  <si>
    <t>Beim Fasanengarten 43</t>
  </si>
  <si>
    <t xml:space="preserve">schließen </t>
  </si>
  <si>
    <t>1xGT1,5-6</t>
  </si>
  <si>
    <t>GRDrs 640/2014 kann nicht umgesetzt werden (Altersbegrenzung mit 
Schulwechsel, da intern 
großer Nachwuchs/ Platzbedarf)</t>
  </si>
  <si>
    <t>GRDrs 650/2015 wird nicht umgesetzt (Anstieg des Platzbedarfes/
Flüchtlingsunterkünfte)</t>
  </si>
  <si>
    <t>GRDrs 650/2015 wird nicht umgesetzt (Anstieg des Platzbedarfes /
Flüchtlingsunterkünfte)</t>
  </si>
  <si>
    <t>GRDrs 640/2014 wird 
nicht umgesetzt, da 
Flattich-Haus entfällt.</t>
  </si>
  <si>
    <t>GRDrs 640/2014 wird 
nicht umgesetzt, da 
Bedarfsveränderung</t>
  </si>
  <si>
    <t>keine BE erhalten für Angebotsveränderung entspr. GRDrs, Platzzahl musste angepasst werden, 1 Platz 0-3 Jahre minus</t>
  </si>
  <si>
    <t>0,5 Gr. 6-14</t>
  </si>
  <si>
    <t>Stadtbezirk</t>
  </si>
  <si>
    <r>
      <t xml:space="preserve">Einrichtung mit Anschrift und </t>
    </r>
    <r>
      <rPr>
        <b/>
        <sz val="11"/>
        <rFont val="Arial"/>
        <family val="2"/>
      </rPr>
      <t>vollständigem</t>
    </r>
    <r>
      <rPr>
        <b/>
        <sz val="9"/>
        <rFont val="Arial"/>
        <family val="2"/>
      </rPr>
      <t xml:space="preserve"> Gruppen-
angeboten
</t>
    </r>
    <r>
      <rPr>
        <b/>
        <sz val="11"/>
        <rFont val="Arial"/>
        <family val="2"/>
      </rPr>
      <t>IST</t>
    </r>
  </si>
  <si>
    <r>
      <t xml:space="preserve">Anzahl Gruppen mit </t>
    </r>
    <r>
      <rPr>
        <b/>
        <sz val="11"/>
        <rFont val="Arial"/>
        <family val="2"/>
      </rPr>
      <t>vollständigem</t>
    </r>
    <r>
      <rPr>
        <b/>
        <sz val="9"/>
        <rFont val="Arial"/>
        <family val="2"/>
      </rPr>
      <t xml:space="preserve"> aktuellen Angebot an Früh-/ Spätbetreuung 
</t>
    </r>
    <r>
      <rPr>
        <b/>
        <sz val="11"/>
        <rFont val="Arial"/>
        <family val="2"/>
      </rPr>
      <t>IST</t>
    </r>
  </si>
  <si>
    <t>Vorhaben / Antrag
Früh-/ Spätbetreuung</t>
  </si>
  <si>
    <t xml:space="preserve"> Umsetz-ung ab</t>
  </si>
  <si>
    <t>Anzahl der Kinder unter 3 J. mit Bedarf längerer Betreuung</t>
  </si>
  <si>
    <t>Anzahl der Kinder 
3 bis 6 J. mit Bedarf längerer Betreuung</t>
  </si>
  <si>
    <t>Anzahl der Kinder 
6 bis12 J. mit Bedarf längerer Betreuung</t>
  </si>
  <si>
    <t>51-00-14
Sach-
kosten jährl.</t>
  </si>
  <si>
    <t>51-00-11
Stellen-bedarf</t>
  </si>
  <si>
    <t>Personal-kosten 2017</t>
  </si>
  <si>
    <t>Sachkosten 2017</t>
  </si>
  <si>
    <t>Ein-nahmen 2017</t>
  </si>
  <si>
    <t>Personal-kosten 2018</t>
  </si>
  <si>
    <t>Sachkosten 2018</t>
  </si>
  <si>
    <t>Ein-nahmen 2018</t>
  </si>
  <si>
    <t>Wangen</t>
  </si>
  <si>
    <t xml:space="preserve">1 x Spätdienst vorhanden             </t>
  </si>
  <si>
    <t>plus 1 X Spätdienst (3-10) neu bis 17:00 Uhr</t>
  </si>
  <si>
    <t>1 x Frühdienst vorhanden</t>
  </si>
  <si>
    <t>plus 1 x Frühdienst (3-10) neu</t>
  </si>
  <si>
    <t>Holdermannstr. 1 und 9:
8 Gr. GT 0-6
(1 Gr. Hort im Übergang bis 2017)</t>
  </si>
  <si>
    <t xml:space="preserve">1 X Spätdienst von 16:00 bis 18:00 vorhanden             </t>
  </si>
  <si>
    <t>plus  1 X Spätdienst neu von 16:00 bis 18:00 Uhr</t>
  </si>
  <si>
    <t>1 x Frühdienst von 06:30 bis 08:00 Uhr vorhanden</t>
  </si>
  <si>
    <t>plus 1 x Frühdienst neu von 06:30 bis 08:00 Uhr</t>
  </si>
  <si>
    <t>Gammertinger Str. 70:
3 Gr. GT 0-6</t>
  </si>
  <si>
    <t>plus 1x Frühdienst neu von 06:30 bis 08:00 Uhr</t>
  </si>
  <si>
    <t>plus 1 X Spätdienst neu von 16:00 bis 17:00 Uhr</t>
  </si>
  <si>
    <t>Schneewittchenweg 25:
3 Gr. 0-3 GT
4 Gr. 0-6 GT</t>
  </si>
  <si>
    <t xml:space="preserve">TE im Aufbau, daher noch keine Konkrete Bedarfsmeldung für Früh- und Spätdienst
</t>
  </si>
  <si>
    <t>plus 2 x Frühdienst neu von 06:30 bis 08:00 Uhr</t>
  </si>
  <si>
    <t>plus 1 x Spätdienst neu von 16:00 bis 18:00 Uhr</t>
  </si>
  <si>
    <t>Fasanenhof</t>
  </si>
  <si>
    <t>Fasanenhofstraße 101:
2 Gr. GT 0-6
1 Gr. GT 3-6
1 Gr. Hort 6-14</t>
  </si>
  <si>
    <t>1 x Spätdienst von 16:00 bis 17:00 Uhr</t>
  </si>
  <si>
    <t>plus 1 x Spätdienst neu  von 16:00 bis 18:00 Uhr</t>
  </si>
  <si>
    <t>Osumstraße 64 + 66:
3 Gr VÖ 3-6
3 Gr GT 0-3
3 Gr GT 0-6</t>
  </si>
  <si>
    <t>plus 1 x Spätdienst neu von 16:00 bis 17:00 Uhr</t>
  </si>
  <si>
    <t>Widmaier Straße 100:
1 Gr GT 3-6
4 Gr GT 0-6
1 Gr GT 0-3</t>
  </si>
  <si>
    <t>Felix-Dahn-Straße 33:
4 Gr GT 0-3
4 Gr GT 0-6</t>
  </si>
  <si>
    <t>2 x Frühdienst von 07:00  bis 8:00 Uhr</t>
  </si>
  <si>
    <t>1 x Spätdienst von 16:00 bis 17 Uhr</t>
  </si>
  <si>
    <t>plus 1 x Spätdienst von 16:00 bis 17:00 Uhr</t>
  </si>
  <si>
    <t>plus 1 x Spätdienst von 16:00 bis 18:00 Uhr</t>
  </si>
  <si>
    <t>Grüninger Straße 72:
4 Gr GT 0-6</t>
  </si>
  <si>
    <t xml:space="preserve">plus 2 x Frühdienst neu von 06:30 bis 08:00 Uhr </t>
  </si>
  <si>
    <t>Don-Carlos-Straße:
1 Gr VÖ 2-6
2 Gr GT 3-6
3 Gr GT 0-3</t>
  </si>
  <si>
    <t>Am Wallgraben 2:
2 Gr GT 0-3
1 Gr GT 0-6
1 Gr GT 3-6</t>
  </si>
  <si>
    <t>Hirschsprung:
1 Gr GT/VÖ 3-6
1 Gr GT 3-6
2 Gr GT 0-3</t>
  </si>
  <si>
    <t>plus 1 x Spätdienst von 17:00 bis 18:00 Uhr</t>
  </si>
  <si>
    <t>Krehlstraße:
4 Gr GT 0-3
2 Gr GT 0-6
2 Gr GT 3-6</t>
  </si>
  <si>
    <t>plus 3 x Frühdienst neu von 06:30 bis 08:00 Uhr</t>
  </si>
  <si>
    <t>1 x Spätdienst 16:00 -17:00  Uhr</t>
  </si>
  <si>
    <t>Emilienstraße:
2 Gr Hort 3-12</t>
  </si>
  <si>
    <t>Freibadstraße 84/86:
3 Gr VÖ 3-6
1 Gr GT 0-3
3 Gr GT/VÖ 3-6</t>
  </si>
  <si>
    <t>1 x Früdienst 07:00 bis 08:00 Uhr</t>
  </si>
  <si>
    <t>1 x Spätdienst 16:00 bis 17:00 Uhr</t>
  </si>
  <si>
    <t>Meluner Straße 20
2 Gr GT/VÖ 2-6
4 Gr GT/VÖ 3-6</t>
  </si>
  <si>
    <t>plus 1 x Spätdienst neu von 17:00 bis 18:00 Uhr</t>
  </si>
  <si>
    <t>Vaihinger Straße 94
3 Gr GT 0-3
3 Gr GT 3-6</t>
  </si>
  <si>
    <t>1 x Frühdienst 06:30 bis 08:00 Uhr</t>
  </si>
  <si>
    <t>1 x Spätdienst 16:00 bis 18:00 Uhr</t>
  </si>
  <si>
    <t xml:space="preserve">Vaihingen </t>
  </si>
  <si>
    <t>Allmandstraße 29,
1 Gr GT/VÖ 3-6
1 Gr GT 3-6
1 Gr. GT 0-6</t>
  </si>
  <si>
    <t>1 x Frühdienst 07:00 bis 08:00 Uhr</t>
  </si>
  <si>
    <t>Möhringer Landstr. 101,
1 Gr. GT 1,5-6
2 Gr. GT 3-6</t>
  </si>
  <si>
    <t>1 x Frühdienst von 06:30 bis 08:00 Uhr</t>
  </si>
  <si>
    <t>plus 1 x Frühdienst neu 06:30 bis 08:00 Uhr</t>
  </si>
  <si>
    <t>Robert-Koch-Straße 23,
4 Gr GT 0-3
2 Gr GT 3-6</t>
  </si>
  <si>
    <t>2 x Frühdienst von 07:00 bis 08:00 Uhr</t>
  </si>
  <si>
    <t>2 x Spätdienst 16:00 bis 18:00 Uhr</t>
  </si>
  <si>
    <t xml:space="preserve">plus 1 x Spätdienst von 16:00 bis 18:00 Uhr </t>
  </si>
  <si>
    <t>Auf der Kanzel 47
1x GT 3-6
1x GT/VÖ 3-6</t>
  </si>
  <si>
    <t xml:space="preserve">1 X Spätdienst vorhanden             </t>
  </si>
  <si>
    <t>plus 1x Spätdienst neu</t>
  </si>
  <si>
    <t>Summe Früh-/Spätöffnungen</t>
  </si>
  <si>
    <t>Prüf 2
Wagner 51-00-70
Maier 51-00-12
Steimer 51-00-13</t>
  </si>
  <si>
    <t>GRDrs 650/2015 nicht umgesetzt; verbleibende Hortkinder wechseln zum 01.09.2016 in den Hort Königsträßle 15.
Überlegung: Gesundheitsamt mit Standort Große Falterstraße 20 verlagern in In der Falterau 30. Somit stünde das komplete Haus Große Falterstraße 20 zur Angebotsveränderung zur Verfügung.
Fusionierung der Einrichtungen Große Falterstraße 20 und In der Falterau 30 inklusive aller vorhandenen Stellen von insgesamt 5 Gruppen auf 4 Gruppen (1x 0-3 GT und 3x 0-6 GT, mit insgesamt 55 PLätzen)
Investitionsmittel des Bundes könnten noch beantragt werden.
Früh- und Spätbetreuung auch zukünftig im ausreichenden Umfang vorhanden.</t>
  </si>
  <si>
    <t>Der Beschluss In der GRDrs 650/2015 (HH 16/17): Schließung einer Gr. GT 3-10 wird dort drin gelassen, deshalb wird hier das Angebote als neue Gruppe GT/VÖ 3-6J. aufgenommen.</t>
  </si>
  <si>
    <t>0,5 Gr. GT 6-14</t>
  </si>
  <si>
    <t>bereits in der GRDrs 829/2013 beschlossen GT 6-14 in GT 0-3, deswegen hier GT 0-3 bleibt</t>
  </si>
  <si>
    <r>
      <t xml:space="preserve">GRDrs 829/2013 konnte
</t>
    </r>
    <r>
      <rPr>
        <u val="single"/>
        <sz val="10"/>
        <rFont val="Arial"/>
        <family val="2"/>
      </rPr>
      <t>bisher</t>
    </r>
    <r>
      <rPr>
        <sz val="10"/>
        <rFont val="Arial"/>
        <family val="2"/>
      </rPr>
      <t xml:space="preserve"> nicht umgesetzt
werden.</t>
    </r>
  </si>
  <si>
    <t>bereits in der GRDrs 640/2014 beschlossen, aber anders: 
GT 6-14 in GT 0-6 --&gt; wird nicht umgesetzt --&gt; 51-00-12 bitte als nicht umgesetzt eintragen</t>
  </si>
  <si>
    <t>Antrag ok:
Für den Welsweg sind bereits zwei zusätzliche Gruppen beschlossen: 2xGT 0-3 
(GRDrs 721/2011, Liste 2a) HH 12/13).
Antrag daher 2xGT 0-3 ind 2xGT 0-6</t>
  </si>
  <si>
    <t>Die Beschlüsse in der GRDrs 650/2015 (HH 16/17): 
1 x Hort in 1xGT 0-3
1 x Hort in 1xGT 0-6 
werden als nicht umgesetzt eingetragen (erledigt).</t>
  </si>
  <si>
    <t>Der Beschluss In der GRDrs 650/2015 (HH 16/17): Schließung einer Gr. GT 6-14 wird nicht umgesetzt.</t>
  </si>
  <si>
    <t>1xGTT0-6</t>
  </si>
  <si>
    <t>Antrag unklar: Ist-Angebot müsste laut der Beschlüsse in der GRDrs 829/2013 anders lauten: Dort wurden 2 Gr. GT 2-10 umgewandelt in 1 Gr. GT 0-6 und 1 Gr. GT 3-6. Das Ist-Angebot müsste daher sein: 
4 Gr. GT 0-6 und 1 Gr. GT 3-6:
--&gt; ok, wurde geändert</t>
  </si>
  <si>
    <t>In der GRDrs 650/2015 (HH 16/17) wurde bereits beschlossen ab Sept. 16: 1xHort  in 1xGT 3-10. Wird das nicht umgesetzt? Dann bitte mitteilen. --&gt; siehe Antwort links</t>
  </si>
  <si>
    <r>
      <rPr>
        <strike/>
        <sz val="10"/>
        <rFont val="Arial"/>
        <family val="2"/>
      </rPr>
      <t>(GRDrs 650/2015 nicht umgesetzt, da auf Grund sanitärer Einrichtungen keine zusätzlichen 0-3-Ki aufnehmbar sind).</t>
    </r>
    <r>
      <rPr>
        <sz val="10"/>
        <rFont val="Arial"/>
        <family val="2"/>
      </rPr>
      <t xml:space="preserve">
GRDrs 650/2015 wird umgesetzt: 1 x GT 3-10 in GT/VÖ 3-6 wird umgesetzt
</t>
    </r>
  </si>
  <si>
    <t>Goldkäferweg 18, 
2,5 Gruppen</t>
  </si>
  <si>
    <t>Bezug Neubau</t>
  </si>
  <si>
    <t>Aufbau 0-3 jähr. Gruppe durch Angebotsveränderung</t>
  </si>
  <si>
    <t>Hedelfingen/
Rohracker</t>
  </si>
  <si>
    <t>JHP bitte eintragen</t>
  </si>
  <si>
    <t>Sie haben recht: IST: GT 0-3 soll in GT 0-6 auf Grund der Bedarfsentwicklung vor Ort verändert werden.</t>
  </si>
  <si>
    <t>Für die Burgherrenstraße gab es schon jede Menge Beschlüsse. 51-00-12 bitte prüfen, ob diese alle umgesetzt wurden, ansonsten im Sachstandsbericht als nicht umgesetzt eintragen --&gt; wird von 51-00-12 als nicht umgesetzt eingetragen: 1xVÖ 2-6 in GT 0-3; 1 xHort in GT 0-3</t>
  </si>
  <si>
    <t>GRDrs 1147/2011 kann z. T. nicht umgesetzt werden (Feuerbacher Situation…), kleiner Toilettenumbau …</t>
  </si>
  <si>
    <t>war ehemals Hort; stufenweiser Abbau</t>
  </si>
  <si>
    <t>halbe Gruppe 
GT 3-6</t>
  </si>
  <si>
    <t xml:space="preserve">Nach wie vor keine Antwort auf die Frage: Antrag unklar, bitte nochmals prüfen:
Laut der vorherigen Beschlüsse in der GRDrs 829/2013 und der GRDrs 640/2014 müsste das Ist-Angebot folgendermaßen aussehen:
1 Gr. GT/VÖ 1,5-6
1 Gr. GT 1,5-6
0.5 Gr. GT 0-3
</t>
  </si>
  <si>
    <t>GT 0-6</t>
  </si>
  <si>
    <t>GT-bedarf hoch, VÖ-bedarf rückläufig</t>
  </si>
  <si>
    <t>Bedarf 3-6 vorhanden, Plätze für Flüchtlingskinder wichtig; 
(Weiterhin Klärungsbedarf für Perspektive Kleinkindplatzausbau u3)</t>
  </si>
  <si>
    <t>Bedarf hoch, Plätze für Flüchtlingskinder</t>
  </si>
  <si>
    <t>ja</t>
  </si>
  <si>
    <t>ok, war so geplant, haus nur für 4 Gruppen auf Dauer tragfähig</t>
  </si>
  <si>
    <t xml:space="preserve">Schaffung von mehr Plätzen im Alter 3-6Jahre aufgrund chronischer RE-Problemen </t>
  </si>
  <si>
    <t>Hoher Bedarf für GT und Kleinkindplätzen unter 2 Jahre im Gebiet Birkenäcker</t>
  </si>
  <si>
    <t>Versorgungsgrad 3-6J. mit 89% zu niedrig. Hinzu kommen noch Flüchtlingskinder ab Herbst 2016.</t>
  </si>
  <si>
    <t>In Hedelfingen ist v.a. der GT-Versorgungsgrad 3-6J. nach Umsetzung der beschl. Plätze mit 58% immer noch zu niedrig. Nach Bezug des Neubaus ist GT-Angebot möglich.</t>
  </si>
  <si>
    <t>dto.</t>
  </si>
  <si>
    <t>Sicherung der Anschlussbetreuung ab 3. Lebensjahr;
Versorgungsquote im Kiga-Bereioch mit beschlossenen Maßnahmen  bei 111% im ST Möhringen; hinzu kommem Flüchtlingskinder</t>
  </si>
  <si>
    <t>AL-Entscheidung vom August 2015</t>
  </si>
  <si>
    <t>hohe Nachfrage nach Kleinkindplätzen (mit beschlossenen Maßnahmen Versorgungsgrad von 37% bzw. über 70  Fehlplätze)
weiterer Bedarf an Kiga-Plätzen auch wegen Flüchtlingskinder</t>
  </si>
  <si>
    <t>hoher Bedarf an GT Plätzen</t>
  </si>
  <si>
    <t>dito</t>
  </si>
  <si>
    <t>Die Umwandlung entspricht dem Bedarf an Plätzen GT 3 - 6 im Planungsraum.</t>
  </si>
  <si>
    <t xml:space="preserve">Die Umwandlung entspricht dem hohen  Bedarf an Plätzen GT 3 - 6 im Planungsraum. </t>
  </si>
  <si>
    <t>MIt der Umwandlung des Hauses wird der Bedarf generiert werden.</t>
  </si>
  <si>
    <t>3 Gr. GT 0-3J. sind im HH 12/13 beschlossen</t>
  </si>
  <si>
    <t>Antrag zurückstellen und passende Betriebsformen untzer Beibehaltung von VÖ-Plätzen entwickeln
GT-Quote im ST Möhringen  im Kiga-Bereich mit beschlossenen Maßnahmen 85% .
Antrag wird von JHP, Herrn Gluitz nochmals mit BL Frau Menge besprochen und ggf. geändert.</t>
  </si>
  <si>
    <t>ok</t>
  </si>
  <si>
    <t>nein</t>
  </si>
  <si>
    <t xml:space="preserve">ok, kein Antrag auf Förderung gestellt
</t>
  </si>
  <si>
    <t>4 Gr. In 3-gr. Kita?
Anmietung Tapachstr. 64 bleibt deshalb bis Sep. 2017</t>
  </si>
  <si>
    <t>Garderoben, WC</t>
  </si>
  <si>
    <t>Umwandlung Hort in KK-betreuuung
sehr aufwändig</t>
  </si>
  <si>
    <t>26400 sind für 11 Plätze beantragt,
10 werden geschaffen,
baulich bereits angepasst,
so mit KVJS ausgehandelt</t>
  </si>
  <si>
    <t>Sanitär, Außen</t>
  </si>
  <si>
    <t xml:space="preserve">Dringende intensive schriftliche 
Elternbedarfsmeldung von Eltern im Rahmen der Platzvergabe April/Mai 2016 für GTE-Platz bei 3-6. Jugendamtsinterne Abstimmung erfolgt über Kita-Fachdienstleitung mit Herrn Korn am 11.05.2016, diesem Bedraf gerecht zu werden, unter Beachtung der Krippenförderung in der Neueinrichtung inklusive Aufnahmeplan. </t>
  </si>
  <si>
    <t>bedarfsgerecht, da Antei GT noch zu niedrig</t>
  </si>
  <si>
    <t>Summe Prio 3 / nicht befürwortet</t>
  </si>
  <si>
    <t>51-00-11
Personal-kosten 2016</t>
  </si>
  <si>
    <t>51-00-14
Sachkosten 2016</t>
  </si>
  <si>
    <t>Personal/ Sachkosten 2016</t>
  </si>
  <si>
    <t>51-00-14
Einnahmen 2016</t>
  </si>
  <si>
    <t>Investitionskosten 2016</t>
  </si>
  <si>
    <t>Personal-kosten 2016</t>
  </si>
  <si>
    <t>Sachkosten 2016</t>
  </si>
  <si>
    <t>Ein-nahmen 2016</t>
  </si>
  <si>
    <t>WC-Umbau, da Raumtausch nach Begehung durch vorb. Brandschutz</t>
  </si>
  <si>
    <t>Planungsmittel: Hort in GT 3-6, 
keine Personalräume</t>
  </si>
  <si>
    <t>Außenbereich Kleinkindtauglich gestalten</t>
  </si>
  <si>
    <t>vorauss. AWQ für Kleine Gasse</t>
  </si>
  <si>
    <t>Neubau 4 Gr. Inkl. Neumöblierung</t>
  </si>
  <si>
    <t>50 Plätze von RP genehmigt</t>
  </si>
  <si>
    <t>Neubaumittel Ausstattung nicht ausreichend</t>
  </si>
  <si>
    <t>Reduzierung nicht nachvollziehbar</t>
  </si>
  <si>
    <t>Außenbereich, Sanitär, wickeln</t>
  </si>
  <si>
    <t>Ausstatt. Über Neubaububget</t>
  </si>
  <si>
    <t>Für was Bestätigung?</t>
  </si>
  <si>
    <t>25 Plätze gefördert</t>
  </si>
  <si>
    <t>Neubaubudget aufgebraucht</t>
  </si>
  <si>
    <t>Essensituation mit Eltern abstimmen:
in Osumstr. 64 keine AKÜ, langfr. Konzept?</t>
  </si>
  <si>
    <t>Bisherige AVs konnten nicht umgesetzt werden,
deshalb hier neu beantragt.
Diese AV wichtig für die Finanzierung bisheriger Kosten</t>
  </si>
  <si>
    <t>HH 12/13  hier KK-Förderung eintragen,
 noch kein Antrag gestellt</t>
  </si>
  <si>
    <t>Sillenbuch</t>
  </si>
  <si>
    <t>plus 1 X Spätdienst (0-6) neu bis 18:00 Uhr</t>
  </si>
  <si>
    <t xml:space="preserve">1 x Spätdienst vorhanden  (2h)  </t>
  </si>
  <si>
    <t>2 x Frühdienst vorhanden</t>
  </si>
  <si>
    <r>
      <rPr>
        <strike/>
        <sz val="10"/>
        <rFont val="Arial"/>
        <family val="2"/>
      </rPr>
      <t>1 Gr. GT 6-14</t>
    </r>
    <r>
      <rPr>
        <sz val="10"/>
        <rFont val="Arial"/>
        <family val="2"/>
      </rPr>
      <t xml:space="preserve">
1 Gr. GT 0-3</t>
    </r>
  </si>
  <si>
    <r>
      <rPr>
        <strike/>
        <sz val="10"/>
        <rFont val="Arial"/>
        <family val="2"/>
      </rPr>
      <t>1 Gr. GT 0-3</t>
    </r>
    <r>
      <rPr>
        <sz val="10"/>
        <rFont val="Arial"/>
        <family val="2"/>
      </rPr>
      <t xml:space="preserve">
bleibt</t>
    </r>
  </si>
  <si>
    <r>
      <rPr>
        <strike/>
        <sz val="10"/>
        <rFont val="Arial"/>
        <family val="2"/>
      </rPr>
      <t>sofort,
 bereits vollzogen</t>
    </r>
    <r>
      <rPr>
        <sz val="10"/>
        <rFont val="Arial"/>
        <family val="2"/>
      </rPr>
      <t xml:space="preserve">
Sept. 2016</t>
    </r>
  </si>
  <si>
    <t>Von der Personalstelle gestrichen, da bereits vorhanden</t>
  </si>
  <si>
    <t>bereits genehmigt, aber noch nicht umgesetzt.</t>
  </si>
  <si>
    <t>Prio 1 ab Januar 2017</t>
  </si>
  <si>
    <t>Prio 3 / nicht befürwortet/zurückgestellt</t>
  </si>
  <si>
    <t>Umbau zu Akü nötig</t>
  </si>
  <si>
    <t>Umstell. Bereits im AWQ, Umzug Nov. 16</t>
  </si>
  <si>
    <t>Bedarfsgerechtes Angebot für Bezirk</t>
  </si>
  <si>
    <r>
      <t xml:space="preserve">Außenbereich, 2 Sanitärbereiche
</t>
    </r>
    <r>
      <rPr>
        <b/>
        <sz val="11"/>
        <rFont val="Arial"/>
        <family val="2"/>
      </rPr>
      <t>GT 3-6 prüfen</t>
    </r>
  </si>
  <si>
    <t>Antrag in 3-6 ändern !</t>
  </si>
  <si>
    <r>
      <rPr>
        <b/>
        <sz val="10"/>
        <rFont val="Arial"/>
        <family val="2"/>
      </rPr>
      <t>U 3 sehr schwierig</t>
    </r>
    <r>
      <rPr>
        <sz val="10"/>
        <rFont val="Arial"/>
        <family val="2"/>
      </rPr>
      <t>: Abstände Geländer, Kantenschutz, 
Wickeltisch, Außenanlage;
Aufwand vorauss. Höher (Wandverkleidung)</t>
    </r>
  </si>
  <si>
    <t>BL hat Änderung zugestimmt</t>
  </si>
  <si>
    <t>Der Beschluss in der GRDrs 640/2014 0,5xHort in 0,5xGT 3-6 zum Sept. 14 wird als nicht umgesetzt eintragen, da Gebäude Flattich-Haus nicht mehr zur Verfügung steht.</t>
  </si>
  <si>
    <t>Anmerkungen zu den Änderungen</t>
  </si>
  <si>
    <t>AV erst zum nächsten oder übernächsten Sachstandsbericht stellen</t>
  </si>
  <si>
    <t>siehe bei zurückgestellt</t>
  </si>
  <si>
    <t>nach Neubau März 2018
siehe bei zurückgestellt</t>
  </si>
  <si>
    <t xml:space="preserve">
Gruppenreduzierung ist nicht nachvollziehbar; Gruppe soll bleiben</t>
  </si>
  <si>
    <t>keine Gruppenreduzierung; Gruppe soll bleiben</t>
  </si>
  <si>
    <t>01.09.2017
siehe bei zurückgestellt</t>
  </si>
  <si>
    <t>AV Torgauer Straße wurde ergänzt</t>
  </si>
  <si>
    <t>Gruppe soll in GT 3-6J. umgewandelt werden</t>
  </si>
  <si>
    <t>Vö-Gruppe soll bleiben, da noch VÖ-Bedarf in Mö</t>
  </si>
  <si>
    <t>Kostenneutral- St 9.8.16</t>
  </si>
  <si>
    <t xml:space="preserve"> Umset-zungswunsch laut Antrag</t>
  </si>
  <si>
    <t>Finanzierung Umsetzung ab Jan. 2017</t>
  </si>
  <si>
    <t>Umwandlung Schritt 1:
TE Tiefenbachstr. 70, 3 Gruppen</t>
  </si>
  <si>
    <t>Betriebsformänderung ohne Konsequenzen für Platrzverteilung; insgesamt 45 Plätze genehmigt,
hier nur andere Platzverteilung in den Gruppen ohne Platzverlust</t>
  </si>
  <si>
    <r>
      <t xml:space="preserve">laut vorheriger Angabe in der GRDrs 640/2014 gab es bereits eine 0-3 J. im Ist, die nicht verändert wurde. Entweder war diese damalige Angabe falsch  </t>
    </r>
    <r>
      <rPr>
        <strike/>
        <sz val="9"/>
        <rFont val="Arial"/>
        <family val="2"/>
      </rPr>
      <t>oder aber der jetzige Antrag müsste lauten 1x0-3 in 1x0-6 --&gt; siehe Antwort links</t>
    </r>
  </si>
  <si>
    <t>Gruppe ist bei der Personalstelle bereits als 0-6 in Betrieb (vermutlich war die Angabe in der GRDrs 640/2014 falsch).</t>
  </si>
  <si>
    <t>Antrag wurde wieder reingenommen, nachdem er bei der vorherigen Besprechung zurückgestellt wurde</t>
  </si>
  <si>
    <t xml:space="preserve">Gruppe 3, neu           </t>
  </si>
  <si>
    <t>Die Kleinkindgruppe soll zunäachst bleiben wie beschlossen. Bei Änderungsbedarf ist neuer Antrag zum HH 18/19 zu stellen.</t>
  </si>
  <si>
    <r>
      <rPr>
        <strike/>
        <sz val="9"/>
        <rFont val="Arial"/>
        <family val="2"/>
      </rPr>
      <t>1 neue Gruppe GT 0-6</t>
    </r>
    <r>
      <rPr>
        <sz val="9"/>
        <rFont val="Arial"/>
        <family val="2"/>
      </rPr>
      <t xml:space="preserve">
bleibt</t>
    </r>
  </si>
  <si>
    <r>
      <rPr>
        <strike/>
        <sz val="10"/>
        <color indexed="10"/>
        <rFont val="Arial"/>
        <family val="2"/>
      </rPr>
      <t>in eine Gruppe GT 0-6</t>
    </r>
    <r>
      <rPr>
        <sz val="10"/>
        <color indexed="10"/>
        <rFont val="Arial"/>
        <family val="2"/>
      </rPr>
      <t xml:space="preserve">
Hort soll vorerst bleiben; Bedarfsprüfung zum nächsten HH 18/19 und Neuantrag</t>
    </r>
  </si>
  <si>
    <t>Bedarfsprüfung zum nächsten HH 18/19 und Neuantrag</t>
  </si>
  <si>
    <t>Die TE Rotweg soll zur reinen Kleinkindeinrichtung werden, da das Gebäude besserfür unter 3-Jähirge geeignet ist und weniger für 3-6J. Die 3-6-Jährigen wechseln dann in die TE Fleinerstraße, die reine 3-6-J.-Kita werden soll (Antrag zum HH 18/19).</t>
  </si>
  <si>
    <t>Spielgerät anpassen</t>
  </si>
  <si>
    <r>
      <rPr>
        <b/>
        <i/>
        <sz val="10"/>
        <rFont val="Arial"/>
        <family val="2"/>
      </rPr>
      <t>Zunächst zurückstellen und Bedarfsentwicklung abwarten. Ggf. Neuantrag zum nächsten Sachstandsbericht. Abgestimmt mit Bereichsleitung.</t>
    </r>
    <r>
      <rPr>
        <i/>
        <sz val="10"/>
        <rFont val="Arial"/>
        <family val="2"/>
      </rPr>
      <t xml:space="preserve">
</t>
    </r>
    <r>
      <rPr>
        <i/>
        <strike/>
        <sz val="10"/>
        <rFont val="Arial"/>
        <family val="2"/>
      </rPr>
      <t>Nach Umsetzung der beschlossenen Plätze ist der erforderliche Versorgungsgrad von 48% zunächst erreicht. Sinkt aber wieder durch  Zuzug wg. Bebauungsgebiet Hedelfinger Str., für das keine explizite Kita geplant wird. Deshalb weitere Kleinkindplätze durch Umwandlung sinnvoll.</t>
    </r>
  </si>
  <si>
    <t>Liste 1</t>
  </si>
  <si>
    <t>Liste 2</t>
  </si>
  <si>
    <t>Anträge Früh- und Spätbetreuung in bestehenden städtischen Tageseinrichtungen</t>
  </si>
  <si>
    <t>Übersicht über neue Anträge des städtischen Trägers zum Sachstandsbericht 2016</t>
  </si>
  <si>
    <t>Angebotsveränderungen in bestehenden städtischen Tageseinrichtungen</t>
  </si>
  <si>
    <t>Einrichtung mit Anschrift</t>
  </si>
  <si>
    <t>Angebot IST / BISHER</t>
  </si>
  <si>
    <t>Stellen-
bedarf</t>
  </si>
  <si>
    <t>Bereiche 
1 bis 10 Jugend-
amt</t>
  </si>
  <si>
    <t>Stadt-
bezirk</t>
  </si>
  <si>
    <t>Bereich 1</t>
  </si>
  <si>
    <t>Weilimdorf</t>
  </si>
  <si>
    <r>
      <rPr>
        <b/>
        <sz val="10"/>
        <rFont val="Arial"/>
        <family val="2"/>
      </rPr>
      <t>Schritt 2 TE Tiefenbachstraße</t>
    </r>
    <r>
      <rPr>
        <sz val="10"/>
        <rFont val="Arial"/>
        <family val="2"/>
      </rPr>
      <t xml:space="preserve">
TE Tiefenbachstr. 70, 3 Gruppen</t>
    </r>
  </si>
  <si>
    <t>TE Burgherrenstr.
40 &amp; 42</t>
  </si>
  <si>
    <t>TE Torgauer Str. 5
2 x VÖ 3-6</t>
  </si>
  <si>
    <t>Weilimdorf/
Wolfbusch</t>
  </si>
  <si>
    <t>Weilimdorf/
Bergheim</t>
  </si>
  <si>
    <t>Bis-her</t>
  </si>
  <si>
    <t>Weilimdorf/
Hausen</t>
  </si>
  <si>
    <t>Bereich 2</t>
  </si>
  <si>
    <t>Summe Angebotsveränderungen</t>
  </si>
  <si>
    <t>in eine Gr. 
GT 3-6</t>
  </si>
  <si>
    <t>1 Gr GT/VÖ 
1,5-6</t>
  </si>
  <si>
    <t>1 Gr. GT/VÖ 
3-10</t>
  </si>
  <si>
    <t>Zuffen-
hausen/ Rot</t>
  </si>
  <si>
    <t>Zuffen-
hausen/
Rot</t>
  </si>
  <si>
    <t>Zuffen-
hausen</t>
  </si>
  <si>
    <t>Bereich 3</t>
  </si>
  <si>
    <t>Bereich 4</t>
  </si>
  <si>
    <t>Obertürk-
heim/ Uhlbach</t>
  </si>
  <si>
    <t>Bereich 5</t>
  </si>
  <si>
    <t>TE Osumstraße 64 und 66, 
6 Gruppen</t>
  </si>
  <si>
    <t>Bereich 6</t>
  </si>
  <si>
    <t xml:space="preserve">TE Holdermannstraße 1und 9, 
8 Gruppen </t>
  </si>
  <si>
    <t>Bereich 10</t>
  </si>
  <si>
    <t>2. Früh- und Spätbetreuung in bestehenden städtischen Tageseinrichtungen</t>
  </si>
  <si>
    <t>Einrichtung mit Anschrift und vollständigem Gruppen-
angeboten
IST</t>
  </si>
  <si>
    <t>Anzahl Gruppen mit vollständigem aktuellen Angebot an Früh-/ Spätbetreuung 
IST</t>
  </si>
  <si>
    <t>Bereich 8</t>
  </si>
  <si>
    <t>Ebersbacherstr.6/ Geislingerstr.45
2 x GT 0-6, 2 x GT 3-10, 
3 x VÖ 3-6</t>
  </si>
  <si>
    <t>1 x Frühdienst von 07:00 bis 08:00 Uhr vorhanden</t>
  </si>
  <si>
    <t>1 x Spätdienst 16:30-18:00</t>
  </si>
  <si>
    <t>4 x Frühdienst 06:30 bis 08:00</t>
  </si>
  <si>
    <t>2 x Spätdienst 16:00 bis 17:30</t>
  </si>
  <si>
    <t>Gorch-Fock-Str. 30
1 x GT 0-6, 1,5 x GT 3-6, 
1 x GT 3-10</t>
  </si>
  <si>
    <t>1. Angebotsveränderungen in bestehenden städtischen Tageseinrichtungen ab Januar 2017</t>
  </si>
  <si>
    <r>
      <rPr>
        <strike/>
        <sz val="10"/>
        <rFont val="Arial"/>
        <family val="2"/>
      </rPr>
      <t>0,5 Gr. GT 0-3</t>
    </r>
    <r>
      <rPr>
        <sz val="10"/>
        <rFont val="Arial"/>
        <family val="2"/>
      </rPr>
      <t xml:space="preserve">
0,5 Gr. GT 3-6</t>
    </r>
  </si>
  <si>
    <t>GT/VÖ 1,5-6</t>
  </si>
  <si>
    <t>GT 1,5-6</t>
  </si>
  <si>
    <r>
      <t xml:space="preserve">1 Gr. GT 0-3
</t>
    </r>
    <r>
      <rPr>
        <sz val="8"/>
        <rFont val="Arial"/>
        <family val="2"/>
      </rPr>
      <t>(Beschlossen im HH 14/15, GRDrs 829/2013)</t>
    </r>
  </si>
  <si>
    <r>
      <rPr>
        <strike/>
        <sz val="10"/>
        <rFont val="Arial"/>
        <family val="2"/>
      </rPr>
      <t>1 Gr. GT 0-6</t>
    </r>
    <r>
      <rPr>
        <sz val="10"/>
        <rFont val="Arial"/>
        <family val="2"/>
      </rPr>
      <t xml:space="preserve">
1 Gr. GT 3-6</t>
    </r>
  </si>
  <si>
    <r>
      <t xml:space="preserve">1 Gr. GT 0-3
</t>
    </r>
    <r>
      <rPr>
        <sz val="8"/>
        <rFont val="Arial"/>
        <family val="2"/>
      </rPr>
      <t>(siehe Beschluss HH 12/13; GRDrs 721/2011 bzw. 1147/2011)</t>
    </r>
  </si>
  <si>
    <r>
      <t xml:space="preserve">in eine Gruppe </t>
    </r>
    <r>
      <rPr>
        <strike/>
        <sz val="10"/>
        <rFont val="Arial"/>
        <family val="2"/>
      </rPr>
      <t>GT 0-6</t>
    </r>
    <r>
      <rPr>
        <sz val="10"/>
        <rFont val="Arial"/>
        <family val="2"/>
      </rPr>
      <t xml:space="preserve">
GT 3-6</t>
    </r>
  </si>
  <si>
    <r>
      <rPr>
        <b/>
        <strike/>
        <sz val="10"/>
        <rFont val="Arial"/>
        <family val="2"/>
      </rPr>
      <t>fällt weg</t>
    </r>
    <r>
      <rPr>
        <b/>
        <sz val="10"/>
        <rFont val="Arial"/>
        <family val="2"/>
      </rPr>
      <t xml:space="preserve">
bleibt</t>
    </r>
  </si>
  <si>
    <r>
      <rPr>
        <strike/>
        <sz val="10"/>
        <rFont val="Arial"/>
        <family val="2"/>
      </rPr>
      <t>in eine Gruppe GT 0-6</t>
    </r>
    <r>
      <rPr>
        <sz val="10"/>
        <rFont val="Arial"/>
        <family val="2"/>
      </rPr>
      <t xml:space="preserve">
bleibt</t>
    </r>
  </si>
  <si>
    <r>
      <rPr>
        <strike/>
        <sz val="9"/>
        <rFont val="Arial"/>
        <family val="2"/>
      </rPr>
      <t>in eine Gruppe GT 0-6</t>
    </r>
    <r>
      <rPr>
        <sz val="9"/>
        <rFont val="Arial"/>
        <family val="2"/>
      </rPr>
      <t xml:space="preserve">
bleibt</t>
    </r>
  </si>
  <si>
    <t>TE Mörikestr. 71
3 Gruppen</t>
  </si>
  <si>
    <t>1 Gr.VÖ  3-6</t>
  </si>
  <si>
    <t>1x GT 3-6 (war eine Interims-
gruppe)</t>
  </si>
  <si>
    <t>TE Hubertusweg/ Gemsenweg</t>
  </si>
  <si>
    <t>TE Lüglensheidestr. 41; 5 Gruppen</t>
  </si>
  <si>
    <t>1 Gr. GT 3-12</t>
  </si>
  <si>
    <t>neu 1 Gr. 
GT/VÖ 3-6</t>
  </si>
  <si>
    <t>1 Gr. GT0-3</t>
  </si>
  <si>
    <t>TE Tapachstr. 62/64;
5 Gruppen</t>
  </si>
  <si>
    <t>TE Große Falterstraße 20, 2 Gruppen</t>
  </si>
  <si>
    <t>TE Schneewittchen-
weg 25, 8 Gruppen</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</si>
</sst>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EUR&quot;;\-#,##0\ &quot;EUR&quot;"/>
    <numFmt numFmtId="165" formatCode="#,##0\ &quot;EUR&quot;;[Red]\-#,##0\ &quot;EUR&quot;"/>
    <numFmt numFmtId="166" formatCode="#,##0.00\ &quot;EUR&quot;;\-#,##0.00\ &quot;EUR&quot;"/>
    <numFmt numFmtId="167" formatCode="#,##0.00\ &quot;EUR&quot;;[Red]\-#,##0.00\ &quot;EUR&quot;"/>
    <numFmt numFmtId="168" formatCode="_-* #,##0\ &quot;EUR&quot;_-;\-* #,##0\ &quot;EUR&quot;_-;_-* &quot;-&quot;\ &quot;EUR&quot;_-;_-@_-"/>
    <numFmt numFmtId="169" formatCode="_-* #,##0\ _E_U_R_-;\-* #,##0\ _E_U_R_-;_-* &quot;-&quot;\ _E_U_R_-;_-@_-"/>
    <numFmt numFmtId="170" formatCode="_-* #,##0.00\ &quot;EUR&quot;_-;\-* #,##0.00\ &quot;EUR&quot;_-;_-* &quot;-&quot;??\ &quot;EUR&quot;_-;_-@_-"/>
    <numFmt numFmtId="171" formatCode="_-* #,##0.00\ _E_U_R_-;\-* #,##0.00\ _E_U_R_-;_-* &quot;-&quot;??\ _E_U_R_-;_-@_-"/>
    <numFmt numFmtId="172" formatCode="#,##0\ &quot;€&quot;"/>
    <numFmt numFmtId="173" formatCode="#,##0_ ;\-#,##0\ "/>
    <numFmt numFmtId="174" formatCode="[$-407]dddd\,\ d\.\ mmmm\ yyyy"/>
    <numFmt numFmtId="175" formatCode="dd/mm/yy;@"/>
    <numFmt numFmtId="176" formatCode="d/m/yy;@"/>
    <numFmt numFmtId="177" formatCode="#,##0.00_ ;[Red]\-#,##0.00\ "/>
    <numFmt numFmtId="178" formatCode="#,##0_ ;[Red]\-#,##0\ "/>
    <numFmt numFmtId="179" formatCode="mmm\ yyyy"/>
    <numFmt numFmtId="180" formatCode="_-* #,##0.0\ &quot;€&quot;_-;\-* #,##0.0\ &quot;€&quot;_-;_-* &quot;-&quot;??\ &quot;€&quot;_-;_-@_-"/>
    <numFmt numFmtId="181" formatCode="_-* #,##0\ &quot;€&quot;_-;\-* #,##0\ &quot;€&quot;_-;_-* &quot;-&quot;??\ &quot;€&quot;_-;_-@_-"/>
    <numFmt numFmtId="182" formatCode="[$-407]mmmm\ yy;@"/>
    <numFmt numFmtId="183" formatCode="[$-407]mmm/\ yy;@"/>
    <numFmt numFmtId="184" formatCode="_-* #,##0.000\ &quot;€&quot;_-;\-* #,##0.000\ &quot;€&quot;_-;_-* &quot;-&quot;??\ &quot;€&quot;_-;_-@_-"/>
    <numFmt numFmtId="185" formatCode="0.0"/>
    <numFmt numFmtId="186" formatCode="0.000"/>
    <numFmt numFmtId="187" formatCode="0.0000"/>
    <numFmt numFmtId="188" formatCode="_-* #,##0.0000\ &quot;€&quot;_-;\-* #,##0.0000\ &quot;€&quot;_-;_-* &quot;-&quot;??\ &quot;€&quot;_-;_-@_-"/>
    <numFmt numFmtId="189" formatCode="_-* #,##0.0\ _€_-;\-* #,##0.0\ _€_-;_-* &quot;-&quot;??\ _€_-;_-@_-"/>
    <numFmt numFmtId="190" formatCode="_-* #,##0\ _€_-;\-* #,##0\ _€_-;_-* &quot;-&quot;??\ _€_-;_-@_-"/>
    <numFmt numFmtId="191" formatCode="&quot;Ja&quot;;&quot;Ja&quot;;&quot;Nein&quot;"/>
    <numFmt numFmtId="192" formatCode="&quot;Wahr&quot;;&quot;Wahr&quot;;&quot;Falsch&quot;"/>
    <numFmt numFmtId="193" formatCode="&quot;Ein&quot;;&quot;Ein&quot;;&quot;Aus&quot;"/>
    <numFmt numFmtId="194" formatCode="[$€-2]\ #,##0.00_);[Red]\([$€-2]\ #,##0.00\)"/>
    <numFmt numFmtId="195" formatCode="#,##0.0"/>
    <numFmt numFmtId="196" formatCode="0.00_ ;[Red]\-0.00\ "/>
    <numFmt numFmtId="197" formatCode="0.0_ ;[Red]\-0.0\ "/>
    <numFmt numFmtId="198" formatCode="0_ ;[Red]\-0\ "/>
    <numFmt numFmtId="199" formatCode="#,##0\ _€"/>
    <numFmt numFmtId="200" formatCode="#,##0.00\ &quot;€&quot;"/>
    <numFmt numFmtId="201" formatCode="#,##0.00_ ;\-#,##0.00\ "/>
    <numFmt numFmtId="202" formatCode="dd/mm/yy"/>
    <numFmt numFmtId="203" formatCode="#,##0\ [$€-1]"/>
    <numFmt numFmtId="204" formatCode="yyyy"/>
    <numFmt numFmtId="205" formatCode="#,##0.000_ ;\-#,##0.000\ "/>
    <numFmt numFmtId="206" formatCode="#,##0.0_ ;\-#,##0.0\ "/>
    <numFmt numFmtId="207" formatCode="_-* #,##0.000\ _€_-;\-* #,##0.000\ _€_-;_-* &quot;-&quot;??\ _€_-;_-@_-"/>
    <numFmt numFmtId="208" formatCode="_-* #,##0.0000\ _€_-;\-* #,##0.0000\ _€_-;_-* &quot;-&quot;??\ _€_-;_-@_-"/>
    <numFmt numFmtId="209" formatCode="#,##0.0000"/>
    <numFmt numFmtId="210" formatCode="#,##0.000"/>
    <numFmt numFmtId="211" formatCode="_-* #,##0.00\ &quot;DM&quot;_-;\-* #,##0.00\ &quot;DM&quot;_-;_-* &quot;-&quot;??\ &quot;DM&quot;_-;_-@_-"/>
  </numFmts>
  <fonts count="96">
    <font>
      <sz val="10"/>
      <name val="Arial"/>
      <family val="0"/>
    </font>
    <font>
      <b/>
      <sz val="9"/>
      <name val="Arial"/>
      <family val="2"/>
    </font>
    <font>
      <b/>
      <sz val="9"/>
      <color indexed="10"/>
      <name val="Arial"/>
      <family val="2"/>
    </font>
    <font>
      <sz val="9"/>
      <name val="Arial"/>
      <family val="2"/>
    </font>
    <font>
      <b/>
      <sz val="10"/>
      <name val="Arial"/>
      <family val="2"/>
    </font>
    <font>
      <b/>
      <sz val="12"/>
      <name val="Arial"/>
      <family val="2"/>
    </font>
    <font>
      <u val="single"/>
      <sz val="10"/>
      <color indexed="36"/>
      <name val="Arial"/>
      <family val="2"/>
    </font>
    <font>
      <u val="single"/>
      <sz val="10"/>
      <color indexed="12"/>
      <name val="Arial"/>
      <family val="2"/>
    </font>
    <font>
      <i/>
      <sz val="10"/>
      <name val="Arial"/>
      <family val="2"/>
    </font>
    <font>
      <sz val="10"/>
      <color indexed="10"/>
      <name val="Arial"/>
      <family val="2"/>
    </font>
    <font>
      <b/>
      <sz val="10"/>
      <color indexed="10"/>
      <name val="Arial"/>
      <family val="2"/>
    </font>
    <font>
      <i/>
      <sz val="9"/>
      <name val="Arial"/>
      <family val="2"/>
    </font>
    <font>
      <b/>
      <sz val="11"/>
      <name val="Arial"/>
      <family val="2"/>
    </font>
    <font>
      <b/>
      <sz val="8"/>
      <name val="Arial"/>
      <family val="2"/>
    </font>
    <font>
      <sz val="12"/>
      <name val="Arial"/>
      <family val="2"/>
    </font>
    <font>
      <b/>
      <sz val="9"/>
      <name val="Tahoma"/>
      <family val="2"/>
    </font>
    <font>
      <sz val="9"/>
      <name val="Tahoma"/>
      <family val="2"/>
    </font>
    <font>
      <sz val="7"/>
      <name val="Arial"/>
      <family val="2"/>
    </font>
    <font>
      <b/>
      <u val="single"/>
      <sz val="10"/>
      <color indexed="10"/>
      <name val="Arial"/>
      <family val="2"/>
    </font>
    <font>
      <b/>
      <sz val="10"/>
      <color indexed="17"/>
      <name val="Arial"/>
      <family val="2"/>
    </font>
    <font>
      <b/>
      <sz val="12"/>
      <color indexed="10"/>
      <name val="Arial"/>
      <family val="2"/>
    </font>
    <font>
      <b/>
      <i/>
      <sz val="10"/>
      <name val="Arial"/>
      <family val="2"/>
    </font>
    <font>
      <strike/>
      <sz val="9"/>
      <name val="Arial"/>
      <family val="2"/>
    </font>
    <font>
      <strike/>
      <sz val="10"/>
      <name val="Arial"/>
      <family val="2"/>
    </font>
    <font>
      <u val="single"/>
      <sz val="10"/>
      <name val="Arial"/>
      <family val="2"/>
    </font>
    <font>
      <sz val="11"/>
      <name val="Arial"/>
      <family val="2"/>
    </font>
    <font>
      <i/>
      <strike/>
      <sz val="12"/>
      <name val="Arial"/>
      <family val="2"/>
    </font>
    <font>
      <i/>
      <strike/>
      <sz val="12"/>
      <color indexed="10"/>
      <name val="Arial"/>
      <family val="2"/>
    </font>
    <font>
      <b/>
      <i/>
      <strike/>
      <sz val="12"/>
      <color indexed="10"/>
      <name val="Arial"/>
      <family val="2"/>
    </font>
    <font>
      <b/>
      <i/>
      <strike/>
      <sz val="12"/>
      <name val="Arial"/>
      <family val="2"/>
    </font>
    <font>
      <b/>
      <sz val="14"/>
      <name val="Arial"/>
      <family val="2"/>
    </font>
    <font>
      <b/>
      <i/>
      <sz val="11"/>
      <name val="Arial"/>
      <family val="2"/>
    </font>
    <font>
      <strike/>
      <sz val="10"/>
      <color indexed="10"/>
      <name val="Arial"/>
      <family val="2"/>
    </font>
    <font>
      <b/>
      <i/>
      <sz val="10"/>
      <color indexed="10"/>
      <name val="Arial"/>
      <family val="2"/>
    </font>
    <font>
      <b/>
      <i/>
      <sz val="9"/>
      <name val="Arial"/>
      <family val="2"/>
    </font>
    <font>
      <i/>
      <strike/>
      <sz val="10"/>
      <name val="Arial"/>
      <family val="2"/>
    </font>
    <font>
      <b/>
      <sz val="8"/>
      <color indexed="10"/>
      <name val="Arial"/>
      <family val="2"/>
    </font>
    <font>
      <sz val="8"/>
      <name val="Arial"/>
      <family val="2"/>
    </font>
    <font>
      <b/>
      <strike/>
      <sz val="10"/>
      <name val="Arial"/>
      <family val="2"/>
    </font>
    <font>
      <sz val="11"/>
      <color indexed="8"/>
      <name val="Arial"/>
      <family val="2"/>
    </font>
    <font>
      <sz val="11"/>
      <color indexed="9"/>
      <name val="Arial"/>
      <family val="2"/>
    </font>
    <font>
      <b/>
      <sz val="11"/>
      <color indexed="63"/>
      <name val="Arial"/>
      <family val="2"/>
    </font>
    <font>
      <b/>
      <sz val="11"/>
      <color indexed="52"/>
      <name val="Arial"/>
      <family val="2"/>
    </font>
    <font>
      <sz val="11"/>
      <color indexed="62"/>
      <name val="Arial"/>
      <family val="2"/>
    </font>
    <font>
      <b/>
      <sz val="11"/>
      <color indexed="8"/>
      <name val="Arial"/>
      <family val="2"/>
    </font>
    <font>
      <i/>
      <sz val="11"/>
      <color indexed="23"/>
      <name val="Arial"/>
      <family val="2"/>
    </font>
    <font>
      <sz val="11"/>
      <color indexed="17"/>
      <name val="Arial"/>
      <family val="2"/>
    </font>
    <font>
      <sz val="11"/>
      <color indexed="60"/>
      <name val="Arial"/>
      <family val="2"/>
    </font>
    <font>
      <sz val="11"/>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1"/>
      <color indexed="52"/>
      <name val="Arial"/>
      <family val="2"/>
    </font>
    <font>
      <sz val="11"/>
      <color indexed="10"/>
      <name val="Arial"/>
      <family val="2"/>
    </font>
    <font>
      <b/>
      <sz val="11"/>
      <color indexed="9"/>
      <name val="Arial"/>
      <family val="2"/>
    </font>
    <font>
      <b/>
      <sz val="11"/>
      <color indexed="10"/>
      <name val="Arial"/>
      <family val="2"/>
    </font>
    <font>
      <b/>
      <i/>
      <sz val="9"/>
      <color indexed="10"/>
      <name val="Arial"/>
      <family val="2"/>
    </font>
    <font>
      <sz val="9"/>
      <color indexed="10"/>
      <name val="Arial"/>
      <family val="2"/>
    </font>
    <font>
      <b/>
      <sz val="12"/>
      <color indexed="8"/>
      <name val="Arial"/>
      <family val="2"/>
    </font>
    <font>
      <i/>
      <sz val="9"/>
      <color indexed="10"/>
      <name val="Arial"/>
      <family val="2"/>
    </font>
    <font>
      <i/>
      <sz val="9"/>
      <color indexed="30"/>
      <name val="Arial"/>
      <family val="2"/>
    </font>
    <font>
      <i/>
      <sz val="10"/>
      <color indexed="10"/>
      <name val="Arial"/>
      <family val="2"/>
    </font>
    <font>
      <b/>
      <sz val="16"/>
      <color indexed="10"/>
      <name val="Arial"/>
      <family val="2"/>
    </font>
    <font>
      <sz val="11"/>
      <color theme="1"/>
      <name val="Arial"/>
      <family val="2"/>
    </font>
    <font>
      <sz val="11"/>
      <color theme="0"/>
      <name val="Arial"/>
      <family val="2"/>
    </font>
    <font>
      <b/>
      <sz val="11"/>
      <color rgb="FF3F3F3F"/>
      <name val="Arial"/>
      <family val="2"/>
    </font>
    <font>
      <b/>
      <sz val="11"/>
      <color rgb="FFFA7D00"/>
      <name val="Arial"/>
      <family val="2"/>
    </font>
    <font>
      <sz val="11"/>
      <color rgb="FF3F3F76"/>
      <name val="Arial"/>
      <family val="2"/>
    </font>
    <font>
      <b/>
      <sz val="11"/>
      <color theme="1"/>
      <name val="Arial"/>
      <family val="2"/>
    </font>
    <font>
      <i/>
      <sz val="11"/>
      <color rgb="FF7F7F7F"/>
      <name val="Arial"/>
      <family val="2"/>
    </font>
    <font>
      <sz val="11"/>
      <color rgb="FF006100"/>
      <name val="Arial"/>
      <family val="2"/>
    </font>
    <font>
      <sz val="11"/>
      <color rgb="FF9C6500"/>
      <name val="Arial"/>
      <family val="2"/>
    </font>
    <font>
      <sz val="11"/>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1"/>
      <color rgb="FFFA7D00"/>
      <name val="Arial"/>
      <family val="2"/>
    </font>
    <font>
      <sz val="11"/>
      <color rgb="FFFF0000"/>
      <name val="Arial"/>
      <family val="2"/>
    </font>
    <font>
      <b/>
      <sz val="11"/>
      <color theme="0"/>
      <name val="Arial"/>
      <family val="2"/>
    </font>
    <font>
      <b/>
      <sz val="11"/>
      <color rgb="FFFF0000"/>
      <name val="Arial"/>
      <family val="2"/>
    </font>
    <font>
      <b/>
      <sz val="10"/>
      <color rgb="FFFF0000"/>
      <name val="Arial"/>
      <family val="2"/>
    </font>
    <font>
      <b/>
      <sz val="9"/>
      <color rgb="FFFF0000"/>
      <name val="Arial"/>
      <family val="2"/>
    </font>
    <font>
      <b/>
      <i/>
      <sz val="9"/>
      <color rgb="FFFF0000"/>
      <name val="Arial"/>
      <family val="2"/>
    </font>
    <font>
      <i/>
      <strike/>
      <sz val="12"/>
      <color rgb="FFFF0000"/>
      <name val="Arial"/>
      <family val="2"/>
    </font>
    <font>
      <b/>
      <i/>
      <strike/>
      <sz val="12"/>
      <color rgb="FFFF0000"/>
      <name val="Arial"/>
      <family val="2"/>
    </font>
    <font>
      <strike/>
      <sz val="10"/>
      <color rgb="FFFF0000"/>
      <name val="Arial"/>
      <family val="2"/>
    </font>
    <font>
      <sz val="9"/>
      <color rgb="FFFF0000"/>
      <name val="Arial"/>
      <family val="2"/>
    </font>
    <font>
      <sz val="10"/>
      <color rgb="FFFF0000"/>
      <name val="Arial"/>
      <family val="2"/>
    </font>
    <font>
      <b/>
      <sz val="12"/>
      <color rgb="FF000000"/>
      <name val="Arial"/>
      <family val="2"/>
    </font>
    <font>
      <b/>
      <i/>
      <sz val="10"/>
      <color rgb="FFFF0000"/>
      <name val="Arial"/>
      <family val="2"/>
    </font>
    <font>
      <i/>
      <sz val="9"/>
      <color rgb="FFFF0000"/>
      <name val="Arial"/>
      <family val="2"/>
    </font>
    <font>
      <i/>
      <sz val="9"/>
      <color rgb="FF0070C0"/>
      <name val="Arial"/>
      <family val="2"/>
    </font>
    <font>
      <i/>
      <sz val="10"/>
      <color rgb="FFFF0000"/>
      <name val="Arial"/>
      <family val="2"/>
    </font>
    <font>
      <b/>
      <sz val="16"/>
      <color rgb="FFFF0000"/>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43"/>
        <bgColor indexed="64"/>
      </patternFill>
    </fill>
    <fill>
      <patternFill patternType="solid">
        <fgColor rgb="FFFFFF99"/>
        <bgColor indexed="64"/>
      </patternFill>
    </fill>
    <fill>
      <patternFill patternType="solid">
        <fgColor theme="0"/>
        <bgColor indexed="64"/>
      </patternFill>
    </fill>
    <fill>
      <patternFill patternType="solid">
        <fgColor indexed="42"/>
        <bgColor indexed="64"/>
      </patternFill>
    </fill>
    <fill>
      <patternFill patternType="solid">
        <fgColor indexed="41"/>
        <bgColor indexed="64"/>
      </patternFill>
    </fill>
    <fill>
      <patternFill patternType="solid">
        <fgColor rgb="FF92D050"/>
        <bgColor indexed="64"/>
      </patternFill>
    </fill>
    <fill>
      <patternFill patternType="solid">
        <fgColor theme="0" tint="-0.1499900072813034"/>
        <bgColor indexed="64"/>
      </patternFill>
    </fill>
    <fill>
      <patternFill patternType="solid">
        <fgColor rgb="FFFF6600"/>
        <bgColor indexed="64"/>
      </patternFill>
    </fill>
    <fill>
      <patternFill patternType="solid">
        <fgColor indexed="22"/>
        <bgColor indexed="64"/>
      </patternFill>
    </fill>
    <fill>
      <patternFill patternType="solid">
        <fgColor theme="0" tint="-0.24997000396251678"/>
        <bgColor indexed="64"/>
      </patternFill>
    </fill>
  </fills>
  <borders count="34">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medium"/>
      <right style="thin"/>
      <top style="thin"/>
      <bottom style="thin"/>
    </border>
    <border>
      <left style="thin"/>
      <right style="thin"/>
      <top style="thin"/>
      <bottom>
        <color indexed="63"/>
      </bottom>
    </border>
    <border>
      <left style="thin"/>
      <right style="medium"/>
      <top style="thin"/>
      <bottom>
        <color indexed="63"/>
      </bottom>
    </border>
    <border>
      <left style="thin"/>
      <right style="thin"/>
      <top style="thin"/>
      <bottom style="thin"/>
    </border>
    <border>
      <left style="medium"/>
      <right style="thin"/>
      <top style="thin"/>
      <bottom>
        <color indexed="63"/>
      </bottom>
    </border>
    <border>
      <left style="thin"/>
      <right style="medium"/>
      <top style="thin"/>
      <bottom style="thin"/>
    </border>
    <border>
      <left style="thin"/>
      <right style="thin"/>
      <top>
        <color indexed="63"/>
      </top>
      <bottom style="thin"/>
    </border>
    <border>
      <left>
        <color indexed="63"/>
      </left>
      <right style="thin"/>
      <top style="thin"/>
      <bottom style="thin"/>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style="thin"/>
      <right style="thin"/>
      <top>
        <color indexed="63"/>
      </top>
      <bottom>
        <color indexed="63"/>
      </bottom>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style="thin"/>
      <bottom style="thin"/>
    </border>
    <border>
      <left style="medium"/>
      <right>
        <color indexed="63"/>
      </right>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26" borderId="1" applyNumberFormat="0" applyAlignment="0" applyProtection="0"/>
    <xf numFmtId="0" fontId="67" fillId="26" borderId="2" applyNumberFormat="0" applyAlignment="0" applyProtection="0"/>
    <xf numFmtId="0" fontId="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8" fillId="27" borderId="2" applyNumberFormat="0" applyAlignment="0" applyProtection="0"/>
    <xf numFmtId="0" fontId="69" fillId="0" borderId="3" applyNumberFormat="0" applyFill="0" applyAlignment="0" applyProtection="0"/>
    <xf numFmtId="0" fontId="70" fillId="0" borderId="0" applyNumberFormat="0" applyFill="0" applyBorder="0" applyAlignment="0" applyProtection="0"/>
    <xf numFmtId="44" fontId="0" fillId="0" borderId="0" applyFont="0" applyFill="0" applyBorder="0" applyAlignment="0" applyProtection="0"/>
    <xf numFmtId="0" fontId="71" fillId="28" borderId="0" applyNumberFormat="0" applyBorder="0" applyAlignment="0" applyProtection="0"/>
    <xf numFmtId="0" fontId="7" fillId="0" borderId="0" applyNumberFormat="0" applyFill="0" applyBorder="0" applyAlignment="0" applyProtection="0"/>
    <xf numFmtId="0" fontId="72"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73" fillId="31" borderId="0" applyNumberFormat="0" applyBorder="0" applyAlignment="0" applyProtection="0"/>
    <xf numFmtId="0" fontId="0" fillId="0" borderId="0">
      <alignment/>
      <protection/>
    </xf>
    <xf numFmtId="0" fontId="74" fillId="0" borderId="0" applyNumberFormat="0" applyFill="0" applyBorder="0" applyAlignment="0" applyProtection="0"/>
    <xf numFmtId="0" fontId="75" fillId="0" borderId="5" applyNumberFormat="0" applyFill="0" applyAlignment="0" applyProtection="0"/>
    <xf numFmtId="0" fontId="76" fillId="0" borderId="6" applyNumberFormat="0" applyFill="0" applyAlignment="0" applyProtection="0"/>
    <xf numFmtId="0" fontId="77" fillId="0" borderId="7" applyNumberFormat="0" applyFill="0" applyAlignment="0" applyProtection="0"/>
    <xf numFmtId="0" fontId="77" fillId="0" borderId="0" applyNumberFormat="0" applyFill="0" applyBorder="0" applyAlignment="0" applyProtection="0"/>
    <xf numFmtId="0" fontId="78"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79" fillId="0" borderId="0" applyNumberFormat="0" applyFill="0" applyBorder="0" applyAlignment="0" applyProtection="0"/>
    <xf numFmtId="0" fontId="80" fillId="32" borderId="9" applyNumberFormat="0" applyAlignment="0" applyProtection="0"/>
  </cellStyleXfs>
  <cellXfs count="489">
    <xf numFmtId="0" fontId="0" fillId="0" borderId="0" xfId="0" applyAlignment="1">
      <alignment/>
    </xf>
    <xf numFmtId="0" fontId="5" fillId="0" borderId="0" xfId="0" applyFont="1" applyAlignment="1">
      <alignment/>
    </xf>
    <xf numFmtId="0" fontId="8" fillId="0" borderId="0" xfId="0" applyFont="1" applyAlignment="1">
      <alignment/>
    </xf>
    <xf numFmtId="0" fontId="8" fillId="0" borderId="0" xfId="0" applyFont="1" applyAlignment="1">
      <alignment wrapText="1"/>
    </xf>
    <xf numFmtId="1" fontId="2" fillId="33" borderId="10" xfId="0" applyNumberFormat="1" applyFont="1" applyFill="1" applyBorder="1" applyAlignment="1">
      <alignment horizontal="center" wrapText="1"/>
    </xf>
    <xf numFmtId="1" fontId="1" fillId="33" borderId="11" xfId="0" applyNumberFormat="1" applyFont="1" applyFill="1" applyBorder="1" applyAlignment="1">
      <alignment horizontal="center" vertical="center" wrapText="1"/>
    </xf>
    <xf numFmtId="1" fontId="1" fillId="33" borderId="12" xfId="0" applyNumberFormat="1" applyFont="1" applyFill="1" applyBorder="1" applyAlignment="1">
      <alignment horizontal="center" vertical="center" wrapText="1"/>
    </xf>
    <xf numFmtId="0" fontId="11" fillId="0" borderId="13" xfId="0" applyFont="1" applyBorder="1" applyAlignment="1">
      <alignment/>
    </xf>
    <xf numFmtId="0" fontId="11" fillId="0" borderId="0" xfId="0" applyFont="1" applyAlignment="1">
      <alignment/>
    </xf>
    <xf numFmtId="1" fontId="2" fillId="33" borderId="14" xfId="0" applyNumberFormat="1" applyFont="1" applyFill="1" applyBorder="1" applyAlignment="1">
      <alignment horizontal="center" vertical="center" wrapText="1"/>
    </xf>
    <xf numFmtId="1" fontId="2" fillId="33" borderId="11" xfId="0" applyNumberFormat="1" applyFont="1" applyFill="1" applyBorder="1" applyAlignment="1">
      <alignment horizontal="center" vertical="center" wrapText="1"/>
    </xf>
    <xf numFmtId="1" fontId="13" fillId="33" borderId="15" xfId="0" applyNumberFormat="1" applyFont="1" applyFill="1" applyBorder="1" applyAlignment="1">
      <alignment horizontal="center" wrapText="1"/>
    </xf>
    <xf numFmtId="0" fontId="3" fillId="0" borderId="13" xfId="0" applyFont="1" applyBorder="1" applyAlignment="1">
      <alignment/>
    </xf>
    <xf numFmtId="0" fontId="3" fillId="0" borderId="13" xfId="0" applyFont="1" applyBorder="1" applyAlignment="1">
      <alignment wrapText="1"/>
    </xf>
    <xf numFmtId="0" fontId="3" fillId="0" borderId="11" xfId="0" applyFont="1" applyBorder="1" applyAlignment="1">
      <alignment/>
    </xf>
    <xf numFmtId="0" fontId="3" fillId="0" borderId="11" xfId="0" applyFont="1" applyBorder="1" applyAlignment="1">
      <alignment wrapText="1"/>
    </xf>
    <xf numFmtId="0" fontId="3" fillId="0" borderId="0" xfId="0" applyFont="1" applyBorder="1" applyAlignment="1">
      <alignment/>
    </xf>
    <xf numFmtId="0" fontId="0" fillId="0" borderId="0" xfId="0" applyFont="1" applyAlignment="1">
      <alignment/>
    </xf>
    <xf numFmtId="0" fontId="11" fillId="0" borderId="13" xfId="0" applyFont="1" applyBorder="1" applyAlignment="1">
      <alignment wrapText="1"/>
    </xf>
    <xf numFmtId="17" fontId="0" fillId="0" borderId="13" xfId="0" applyNumberFormat="1" applyFont="1" applyBorder="1" applyAlignment="1">
      <alignment wrapText="1"/>
    </xf>
    <xf numFmtId="0" fontId="0" fillId="0" borderId="13" xfId="0" applyFont="1" applyBorder="1" applyAlignment="1">
      <alignment wrapText="1"/>
    </xf>
    <xf numFmtId="0" fontId="0" fillId="0" borderId="13" xfId="0" applyFont="1" applyBorder="1" applyAlignment="1">
      <alignment/>
    </xf>
    <xf numFmtId="0" fontId="0" fillId="0" borderId="13" xfId="0" applyFont="1" applyBorder="1" applyAlignment="1">
      <alignment horizontal="left" wrapText="1"/>
    </xf>
    <xf numFmtId="0" fontId="0" fillId="0" borderId="0" xfId="0" applyFont="1" applyAlignment="1">
      <alignment wrapText="1"/>
    </xf>
    <xf numFmtId="1" fontId="81" fillId="34" borderId="13" xfId="0" applyNumberFormat="1" applyFont="1" applyFill="1" applyBorder="1" applyAlignment="1">
      <alignment horizontal="right"/>
    </xf>
    <xf numFmtId="1" fontId="12" fillId="34" borderId="13" xfId="0" applyNumberFormat="1" applyFont="1" applyFill="1" applyBorder="1" applyAlignment="1">
      <alignment horizontal="right"/>
    </xf>
    <xf numFmtId="1" fontId="17" fillId="33" borderId="16" xfId="0" applyNumberFormat="1" applyFont="1" applyFill="1" applyBorder="1" applyAlignment="1">
      <alignment horizontal="right" wrapText="1"/>
    </xf>
    <xf numFmtId="3" fontId="12" fillId="34" borderId="13" xfId="0" applyNumberFormat="1" applyFont="1" applyFill="1" applyBorder="1" applyAlignment="1">
      <alignment horizontal="right"/>
    </xf>
    <xf numFmtId="0" fontId="12" fillId="34" borderId="13" xfId="0" applyFont="1" applyFill="1" applyBorder="1" applyAlignment="1">
      <alignment horizontal="right"/>
    </xf>
    <xf numFmtId="175" fontId="0" fillId="0" borderId="0" xfId="0" applyNumberFormat="1" applyFont="1" applyFill="1" applyBorder="1" applyAlignment="1">
      <alignment/>
    </xf>
    <xf numFmtId="0" fontId="0" fillId="35" borderId="13" xfId="0" applyFont="1" applyFill="1" applyBorder="1" applyAlignment="1">
      <alignment/>
    </xf>
    <xf numFmtId="17" fontId="3" fillId="0" borderId="0" xfId="0" applyNumberFormat="1" applyFont="1" applyBorder="1" applyAlignment="1">
      <alignment wrapText="1"/>
    </xf>
    <xf numFmtId="0" fontId="0" fillId="0" borderId="0" xfId="54">
      <alignment/>
      <protection/>
    </xf>
    <xf numFmtId="0" fontId="9" fillId="0" borderId="0" xfId="54" applyFont="1">
      <alignment/>
      <protection/>
    </xf>
    <xf numFmtId="0" fontId="0" fillId="0" borderId="0" xfId="54" applyFont="1">
      <alignment/>
      <protection/>
    </xf>
    <xf numFmtId="0" fontId="0" fillId="0" borderId="0" xfId="0" applyFont="1" applyAlignment="1">
      <alignment horizontal="left"/>
    </xf>
    <xf numFmtId="0" fontId="8" fillId="0" borderId="0" xfId="0" applyFont="1" applyAlignment="1">
      <alignment horizontal="left" wrapText="1"/>
    </xf>
    <xf numFmtId="0" fontId="0" fillId="0" borderId="0" xfId="0" applyAlignment="1">
      <alignment horizontal="left" wrapText="1"/>
    </xf>
    <xf numFmtId="0" fontId="3" fillId="0" borderId="13" xfId="0" applyFont="1" applyBorder="1" applyAlignment="1">
      <alignment horizontal="left" wrapText="1"/>
    </xf>
    <xf numFmtId="0" fontId="3" fillId="0" borderId="13" xfId="0" applyFont="1" applyBorder="1" applyAlignment="1">
      <alignment horizontal="left"/>
    </xf>
    <xf numFmtId="0" fontId="14" fillId="0" borderId="13" xfId="0" applyFont="1" applyBorder="1" applyAlignment="1">
      <alignment horizontal="left"/>
    </xf>
    <xf numFmtId="0" fontId="0" fillId="0" borderId="13" xfId="0" applyFont="1" applyBorder="1" applyAlignment="1">
      <alignment horizontal="left"/>
    </xf>
    <xf numFmtId="0" fontId="3" fillId="0" borderId="0" xfId="0" applyFont="1" applyBorder="1" applyAlignment="1">
      <alignment horizontal="left"/>
    </xf>
    <xf numFmtId="0" fontId="3" fillId="0" borderId="0" xfId="0" applyFont="1" applyAlignment="1">
      <alignment/>
    </xf>
    <xf numFmtId="0" fontId="10" fillId="36" borderId="13" xfId="0" applyFont="1" applyFill="1" applyBorder="1" applyAlignment="1">
      <alignment horizontal="left" wrapText="1"/>
    </xf>
    <xf numFmtId="0" fontId="10" fillId="37" borderId="13" xfId="0" applyFont="1" applyFill="1" applyBorder="1" applyAlignment="1">
      <alignment wrapText="1"/>
    </xf>
    <xf numFmtId="0" fontId="0" fillId="33" borderId="13" xfId="0" applyFont="1" applyFill="1" applyBorder="1" applyAlignment="1">
      <alignment horizontal="left"/>
    </xf>
    <xf numFmtId="0" fontId="0" fillId="0" borderId="13" xfId="0" applyFont="1" applyFill="1" applyBorder="1" applyAlignment="1">
      <alignment horizontal="left" wrapText="1"/>
    </xf>
    <xf numFmtId="0" fontId="3" fillId="0" borderId="13" xfId="0" applyFont="1" applyFill="1" applyBorder="1" applyAlignment="1">
      <alignment vertical="center" wrapText="1"/>
    </xf>
    <xf numFmtId="0" fontId="3" fillId="0" borderId="13" xfId="0" applyFont="1" applyFill="1" applyBorder="1" applyAlignment="1">
      <alignment wrapText="1"/>
    </xf>
    <xf numFmtId="0" fontId="0" fillId="0" borderId="13" xfId="0" applyFont="1" applyFill="1" applyBorder="1" applyAlignment="1">
      <alignment vertical="center" wrapText="1"/>
    </xf>
    <xf numFmtId="0" fontId="0" fillId="0" borderId="13" xfId="0" applyFont="1" applyFill="1" applyBorder="1" applyAlignment="1">
      <alignment wrapText="1"/>
    </xf>
    <xf numFmtId="0" fontId="3" fillId="0" borderId="13" xfId="0" applyFont="1" applyFill="1" applyBorder="1" applyAlignment="1">
      <alignment horizontal="left" wrapText="1"/>
    </xf>
    <xf numFmtId="0" fontId="82" fillId="0" borderId="13" xfId="0" applyFont="1" applyBorder="1" applyAlignment="1">
      <alignment horizontal="left" wrapText="1"/>
    </xf>
    <xf numFmtId="0" fontId="3" fillId="35" borderId="13" xfId="0" applyFont="1" applyFill="1" applyBorder="1" applyAlignment="1">
      <alignment wrapText="1"/>
    </xf>
    <xf numFmtId="0" fontId="0" fillId="0" borderId="0" xfId="0" applyAlignment="1">
      <alignment horizontal="center"/>
    </xf>
    <xf numFmtId="17" fontId="14" fillId="0" borderId="13" xfId="0" applyNumberFormat="1" applyFont="1" applyFill="1" applyBorder="1" applyAlignment="1">
      <alignment horizontal="right"/>
    </xf>
    <xf numFmtId="0" fontId="3" fillId="0" borderId="13" xfId="0" applyFont="1" applyFill="1" applyBorder="1" applyAlignment="1">
      <alignment/>
    </xf>
    <xf numFmtId="0" fontId="12" fillId="33" borderId="13" xfId="0" applyFont="1" applyFill="1" applyBorder="1" applyAlignment="1">
      <alignment horizontal="center" wrapText="1"/>
    </xf>
    <xf numFmtId="0" fontId="12" fillId="33" borderId="13" xfId="0" applyFont="1" applyFill="1" applyBorder="1" applyAlignment="1">
      <alignment/>
    </xf>
    <xf numFmtId="3" fontId="5" fillId="33" borderId="17" xfId="0" applyNumberFormat="1" applyFont="1" applyFill="1" applyBorder="1" applyAlignment="1">
      <alignment/>
    </xf>
    <xf numFmtId="4" fontId="5" fillId="33" borderId="13" xfId="0" applyNumberFormat="1" applyFont="1" applyFill="1" applyBorder="1" applyAlignment="1">
      <alignment/>
    </xf>
    <xf numFmtId="3" fontId="5" fillId="33" borderId="13" xfId="0" applyNumberFormat="1" applyFont="1" applyFill="1" applyBorder="1" applyAlignment="1">
      <alignment/>
    </xf>
    <xf numFmtId="0" fontId="3" fillId="0" borderId="0" xfId="0" applyFont="1" applyFill="1" applyBorder="1" applyAlignment="1">
      <alignment wrapText="1"/>
    </xf>
    <xf numFmtId="3" fontId="0" fillId="0" borderId="0" xfId="0" applyNumberFormat="1" applyAlignment="1">
      <alignment/>
    </xf>
    <xf numFmtId="0" fontId="8" fillId="0" borderId="0" xfId="0" applyFont="1" applyFill="1" applyBorder="1" applyAlignment="1">
      <alignment/>
    </xf>
    <xf numFmtId="0" fontId="8" fillId="0" borderId="0" xfId="0" applyFont="1" applyFill="1" applyBorder="1" applyAlignment="1">
      <alignment wrapText="1"/>
    </xf>
    <xf numFmtId="17" fontId="8" fillId="0" borderId="0" xfId="0" applyNumberFormat="1" applyFont="1" applyFill="1" applyBorder="1" applyAlignment="1">
      <alignment wrapText="1"/>
    </xf>
    <xf numFmtId="0" fontId="8" fillId="0" borderId="0" xfId="0" applyFont="1" applyFill="1" applyBorder="1" applyAlignment="1">
      <alignment horizontal="left" wrapText="1"/>
    </xf>
    <xf numFmtId="0" fontId="8" fillId="0" borderId="0" xfId="0" applyFont="1" applyFill="1" applyAlignment="1">
      <alignment horizontal="left" wrapText="1"/>
    </xf>
    <xf numFmtId="0" fontId="8" fillId="0" borderId="0" xfId="0" applyFont="1" applyFill="1" applyAlignment="1">
      <alignment/>
    </xf>
    <xf numFmtId="0" fontId="8" fillId="0" borderId="0" xfId="0" applyFont="1" applyAlignment="1">
      <alignment horizontal="left"/>
    </xf>
    <xf numFmtId="0" fontId="0" fillId="0" borderId="13" xfId="0" applyFont="1" applyFill="1" applyBorder="1" applyAlignment="1">
      <alignment/>
    </xf>
    <xf numFmtId="0" fontId="23" fillId="0" borderId="13" xfId="0" applyFont="1" applyBorder="1" applyAlignment="1">
      <alignment horizontal="left" wrapText="1"/>
    </xf>
    <xf numFmtId="0" fontId="23" fillId="0" borderId="13" xfId="0" applyFont="1" applyBorder="1" applyAlignment="1">
      <alignment/>
    </xf>
    <xf numFmtId="0" fontId="0" fillId="0" borderId="0" xfId="0" applyFont="1" applyAlignment="1">
      <alignment horizontal="left" wrapText="1"/>
    </xf>
    <xf numFmtId="0" fontId="0" fillId="16" borderId="13" xfId="0" applyFont="1" applyFill="1" applyBorder="1" applyAlignment="1">
      <alignment horizontal="left" wrapText="1"/>
    </xf>
    <xf numFmtId="0" fontId="10" fillId="37" borderId="18" xfId="0" applyFont="1" applyFill="1" applyBorder="1" applyAlignment="1">
      <alignment wrapText="1"/>
    </xf>
    <xf numFmtId="0" fontId="0" fillId="33" borderId="0" xfId="0" applyFont="1" applyFill="1" applyBorder="1" applyAlignment="1">
      <alignment horizontal="left"/>
    </xf>
    <xf numFmtId="0" fontId="0" fillId="0" borderId="0" xfId="0" applyFont="1" applyFill="1" applyAlignment="1">
      <alignment horizontal="center" wrapText="1"/>
    </xf>
    <xf numFmtId="0" fontId="0" fillId="0" borderId="0" xfId="0" applyFill="1" applyAlignment="1">
      <alignment horizontal="center" wrapText="1"/>
    </xf>
    <xf numFmtId="0" fontId="4" fillId="0" borderId="13" xfId="0" applyFont="1" applyFill="1" applyBorder="1" applyAlignment="1">
      <alignment horizontal="center" wrapText="1"/>
    </xf>
    <xf numFmtId="0" fontId="0" fillId="0" borderId="0" xfId="0" applyFont="1" applyAlignment="1">
      <alignment horizontal="center" wrapText="1"/>
    </xf>
    <xf numFmtId="0" fontId="83" fillId="0" borderId="13" xfId="0" applyFont="1" applyBorder="1" applyAlignment="1">
      <alignment horizontal="center"/>
    </xf>
    <xf numFmtId="0" fontId="84" fillId="0" borderId="13" xfId="0" applyFont="1" applyBorder="1" applyAlignment="1">
      <alignment horizontal="center"/>
    </xf>
    <xf numFmtId="0" fontId="82" fillId="0" borderId="13" xfId="0" applyFont="1" applyBorder="1" applyAlignment="1">
      <alignment horizontal="center" vertical="center"/>
    </xf>
    <xf numFmtId="0" fontId="4" fillId="0" borderId="13" xfId="0" applyFont="1" applyBorder="1" applyAlignment="1">
      <alignment/>
    </xf>
    <xf numFmtId="0" fontId="4" fillId="0" borderId="13" xfId="0" applyFont="1" applyBorder="1" applyAlignment="1">
      <alignment horizontal="center"/>
    </xf>
    <xf numFmtId="0" fontId="3" fillId="38" borderId="13" xfId="0" applyNumberFormat="1" applyFont="1" applyFill="1" applyBorder="1" applyAlignment="1">
      <alignment horizontal="left" wrapText="1"/>
    </xf>
    <xf numFmtId="1" fontId="2" fillId="39" borderId="19" xfId="0" applyNumberFormat="1" applyFont="1" applyFill="1" applyBorder="1" applyAlignment="1">
      <alignment horizontal="center" vertical="center" wrapText="1"/>
    </xf>
    <xf numFmtId="1" fontId="2" fillId="39" borderId="11" xfId="0" applyNumberFormat="1" applyFont="1" applyFill="1" applyBorder="1" applyAlignment="1">
      <alignment horizontal="center" vertical="center" wrapText="1"/>
    </xf>
    <xf numFmtId="1" fontId="1" fillId="39" borderId="11" xfId="0" applyNumberFormat="1" applyFont="1" applyFill="1" applyBorder="1" applyAlignment="1">
      <alignment horizontal="center" vertical="center" wrapText="1"/>
    </xf>
    <xf numFmtId="1" fontId="1" fillId="39" borderId="20" xfId="0" applyNumberFormat="1" applyFont="1" applyFill="1" applyBorder="1" applyAlignment="1">
      <alignment horizontal="center" vertical="center" wrapText="1"/>
    </xf>
    <xf numFmtId="0" fontId="2" fillId="39" borderId="0" xfId="0" applyFont="1" applyFill="1" applyBorder="1" applyAlignment="1">
      <alignment horizontal="center" vertical="center" wrapText="1"/>
    </xf>
    <xf numFmtId="4" fontId="1" fillId="39" borderId="13" xfId="0" applyNumberFormat="1" applyFont="1" applyFill="1" applyBorder="1" applyAlignment="1">
      <alignment horizontal="center" wrapText="1"/>
    </xf>
    <xf numFmtId="0" fontId="0" fillId="39" borderId="13" xfId="0" applyFont="1" applyFill="1" applyBorder="1" applyAlignment="1">
      <alignment horizontal="center" wrapText="1"/>
    </xf>
    <xf numFmtId="4" fontId="3" fillId="39" borderId="13" xfId="0" applyNumberFormat="1" applyFont="1" applyFill="1" applyBorder="1" applyAlignment="1">
      <alignment horizontal="center" wrapText="1"/>
    </xf>
    <xf numFmtId="4" fontId="3" fillId="39" borderId="18" xfId="0" applyNumberFormat="1" applyFont="1" applyFill="1" applyBorder="1" applyAlignment="1">
      <alignment horizontal="center" wrapText="1"/>
    </xf>
    <xf numFmtId="0" fontId="4" fillId="39" borderId="13" xfId="0" applyFont="1" applyFill="1" applyBorder="1" applyAlignment="1">
      <alignment horizontal="center" vertical="center" wrapText="1"/>
    </xf>
    <xf numFmtId="0" fontId="10" fillId="39" borderId="11" xfId="0" applyFont="1" applyFill="1" applyBorder="1" applyAlignment="1" applyProtection="1">
      <alignment horizontal="center" wrapText="1"/>
      <protection locked="0"/>
    </xf>
    <xf numFmtId="0" fontId="19" fillId="39" borderId="11" xfId="0" applyFont="1" applyFill="1" applyBorder="1" applyAlignment="1" applyProtection="1">
      <alignment horizontal="center" wrapText="1"/>
      <protection locked="0"/>
    </xf>
    <xf numFmtId="0" fontId="82" fillId="0" borderId="11" xfId="0" applyFont="1" applyBorder="1" applyAlignment="1">
      <alignment horizontal="center" vertical="center"/>
    </xf>
    <xf numFmtId="0" fontId="83" fillId="0" borderId="11" xfId="0" applyFont="1" applyBorder="1" applyAlignment="1">
      <alignment horizontal="center"/>
    </xf>
    <xf numFmtId="0" fontId="26" fillId="0" borderId="13" xfId="0" applyFont="1" applyFill="1" applyBorder="1" applyAlignment="1">
      <alignment horizontal="center"/>
    </xf>
    <xf numFmtId="0" fontId="26" fillId="0" borderId="13" xfId="0" applyFont="1" applyFill="1" applyBorder="1" applyAlignment="1">
      <alignment/>
    </xf>
    <xf numFmtId="0" fontId="26" fillId="0" borderId="13" xfId="0" applyFont="1" applyFill="1" applyBorder="1" applyAlignment="1">
      <alignment wrapText="1"/>
    </xf>
    <xf numFmtId="17" fontId="26" fillId="0" borderId="13" xfId="0" applyNumberFormat="1" applyFont="1" applyFill="1" applyBorder="1" applyAlignment="1">
      <alignment horizontal="right"/>
    </xf>
    <xf numFmtId="17" fontId="27" fillId="0" borderId="13" xfId="0" applyNumberFormat="1" applyFont="1" applyFill="1" applyBorder="1" applyAlignment="1">
      <alignment horizontal="right"/>
    </xf>
    <xf numFmtId="3" fontId="27" fillId="0" borderId="13" xfId="0" applyNumberFormat="1" applyFont="1" applyFill="1" applyBorder="1" applyAlignment="1">
      <alignment/>
    </xf>
    <xf numFmtId="4" fontId="27" fillId="0" borderId="13" xfId="0" applyNumberFormat="1" applyFont="1" applyFill="1" applyBorder="1" applyAlignment="1">
      <alignment/>
    </xf>
    <xf numFmtId="4" fontId="28" fillId="0" borderId="13" xfId="0" applyNumberFormat="1" applyFont="1" applyFill="1" applyBorder="1" applyAlignment="1">
      <alignment/>
    </xf>
    <xf numFmtId="0" fontId="27" fillId="0" borderId="13" xfId="0" applyFont="1" applyFill="1" applyBorder="1" applyAlignment="1">
      <alignment/>
    </xf>
    <xf numFmtId="3" fontId="27" fillId="0" borderId="17" xfId="0" applyNumberFormat="1" applyFont="1" applyFill="1" applyBorder="1" applyAlignment="1">
      <alignment/>
    </xf>
    <xf numFmtId="0" fontId="26" fillId="0" borderId="0" xfId="0" applyFont="1" applyAlignment="1">
      <alignment/>
    </xf>
    <xf numFmtId="3" fontId="26" fillId="0" borderId="13" xfId="0" applyNumberFormat="1" applyFont="1" applyFill="1" applyBorder="1" applyAlignment="1">
      <alignment/>
    </xf>
    <xf numFmtId="4" fontId="26" fillId="0" borderId="13" xfId="0" applyNumberFormat="1" applyFont="1" applyFill="1" applyBorder="1" applyAlignment="1">
      <alignment/>
    </xf>
    <xf numFmtId="4" fontId="29" fillId="0" borderId="13" xfId="0" applyNumberFormat="1" applyFont="1" applyFill="1" applyBorder="1" applyAlignment="1">
      <alignment/>
    </xf>
    <xf numFmtId="3" fontId="26" fillId="0" borderId="17" xfId="0" applyNumberFormat="1" applyFont="1" applyFill="1" applyBorder="1" applyAlignment="1">
      <alignment/>
    </xf>
    <xf numFmtId="17" fontId="85" fillId="0" borderId="13" xfId="0" applyNumberFormat="1" applyFont="1" applyFill="1" applyBorder="1" applyAlignment="1">
      <alignment horizontal="right"/>
    </xf>
    <xf numFmtId="3" fontId="85" fillId="0" borderId="13" xfId="0" applyNumberFormat="1" applyFont="1" applyFill="1" applyBorder="1" applyAlignment="1">
      <alignment/>
    </xf>
    <xf numFmtId="4" fontId="85" fillId="0" borderId="13" xfId="0" applyNumberFormat="1" applyFont="1" applyFill="1" applyBorder="1" applyAlignment="1">
      <alignment/>
    </xf>
    <xf numFmtId="4" fontId="86" fillId="0" borderId="13" xfId="0" applyNumberFormat="1" applyFont="1" applyFill="1" applyBorder="1" applyAlignment="1">
      <alignment/>
    </xf>
    <xf numFmtId="0" fontId="85" fillId="0" borderId="13" xfId="0" applyFont="1" applyFill="1" applyBorder="1" applyAlignment="1">
      <alignment/>
    </xf>
    <xf numFmtId="3" fontId="85" fillId="0" borderId="17" xfId="0" applyNumberFormat="1" applyFont="1" applyFill="1" applyBorder="1" applyAlignment="1">
      <alignment/>
    </xf>
    <xf numFmtId="0" fontId="85" fillId="0" borderId="13" xfId="0" applyFont="1" applyFill="1" applyBorder="1" applyAlignment="1">
      <alignment horizontal="center"/>
    </xf>
    <xf numFmtId="0" fontId="85" fillId="0" borderId="13" xfId="0" applyFont="1" applyFill="1" applyBorder="1" applyAlignment="1">
      <alignment wrapText="1"/>
    </xf>
    <xf numFmtId="0" fontId="85" fillId="0" borderId="0" xfId="0" applyFont="1" applyAlignment="1">
      <alignment/>
    </xf>
    <xf numFmtId="3" fontId="23" fillId="0" borderId="17" xfId="0" applyNumberFormat="1" applyFont="1" applyFill="1" applyBorder="1" applyAlignment="1">
      <alignment/>
    </xf>
    <xf numFmtId="4" fontId="23" fillId="0" borderId="13" xfId="0" applyNumberFormat="1" applyFont="1" applyFill="1" applyBorder="1" applyAlignment="1">
      <alignment/>
    </xf>
    <xf numFmtId="3" fontId="23" fillId="0" borderId="13" xfId="0" applyNumberFormat="1" applyFont="1" applyFill="1" applyBorder="1" applyAlignment="1">
      <alignment/>
    </xf>
    <xf numFmtId="0" fontId="23" fillId="0" borderId="0" xfId="0" applyFont="1" applyAlignment="1">
      <alignment/>
    </xf>
    <xf numFmtId="17" fontId="85" fillId="0" borderId="13" xfId="0" applyNumberFormat="1" applyFont="1" applyFill="1" applyBorder="1" applyAlignment="1">
      <alignment horizontal="center"/>
    </xf>
    <xf numFmtId="3" fontId="87" fillId="0" borderId="17" xfId="0" applyNumberFormat="1" applyFont="1" applyFill="1" applyBorder="1" applyAlignment="1">
      <alignment/>
    </xf>
    <xf numFmtId="4" fontId="87" fillId="0" borderId="13" xfId="0" applyNumberFormat="1" applyFont="1" applyFill="1" applyBorder="1" applyAlignment="1">
      <alignment/>
    </xf>
    <xf numFmtId="3" fontId="87" fillId="0" borderId="13" xfId="0" applyNumberFormat="1" applyFont="1" applyFill="1" applyBorder="1" applyAlignment="1">
      <alignment/>
    </xf>
    <xf numFmtId="0" fontId="87" fillId="0" borderId="0" xfId="0" applyFont="1" applyAlignment="1">
      <alignment/>
    </xf>
    <xf numFmtId="17" fontId="26" fillId="0" borderId="13" xfId="0" applyNumberFormat="1" applyFont="1" applyFill="1" applyBorder="1" applyAlignment="1">
      <alignment horizontal="center"/>
    </xf>
    <xf numFmtId="0" fontId="26" fillId="0" borderId="13" xfId="0" applyNumberFormat="1" applyFont="1" applyFill="1" applyBorder="1" applyAlignment="1">
      <alignment horizontal="right"/>
    </xf>
    <xf numFmtId="0" fontId="88" fillId="0" borderId="13" xfId="0" applyFont="1" applyBorder="1" applyAlignment="1">
      <alignment horizontal="center" wrapText="1"/>
    </xf>
    <xf numFmtId="17" fontId="14" fillId="35" borderId="13" xfId="0" applyNumberFormat="1" applyFont="1" applyFill="1" applyBorder="1" applyAlignment="1">
      <alignment horizontal="right"/>
    </xf>
    <xf numFmtId="17" fontId="0" fillId="0" borderId="13" xfId="0" applyNumberFormat="1" applyFont="1" applyFill="1" applyBorder="1" applyAlignment="1">
      <alignment wrapText="1"/>
    </xf>
    <xf numFmtId="17" fontId="0" fillId="0" borderId="13" xfId="0" applyNumberFormat="1" applyFont="1" applyBorder="1" applyAlignment="1">
      <alignment/>
    </xf>
    <xf numFmtId="0" fontId="0" fillId="35" borderId="13" xfId="0" applyFont="1" applyFill="1" applyBorder="1" applyAlignment="1">
      <alignment wrapText="1"/>
    </xf>
    <xf numFmtId="0" fontId="0" fillId="0" borderId="0" xfId="0" applyFont="1" applyFill="1" applyBorder="1" applyAlignment="1">
      <alignment/>
    </xf>
    <xf numFmtId="0" fontId="89" fillId="34" borderId="13" xfId="0" applyFont="1" applyFill="1" applyBorder="1" applyAlignment="1">
      <alignment/>
    </xf>
    <xf numFmtId="0" fontId="0" fillId="38" borderId="13" xfId="0" applyFont="1" applyFill="1" applyBorder="1" applyAlignment="1">
      <alignment wrapText="1"/>
    </xf>
    <xf numFmtId="3" fontId="0" fillId="0" borderId="13" xfId="0" applyNumberFormat="1" applyFont="1" applyBorder="1" applyAlignment="1">
      <alignment/>
    </xf>
    <xf numFmtId="3" fontId="0" fillId="0" borderId="13" xfId="0" applyNumberFormat="1" applyFont="1" applyBorder="1" applyAlignment="1">
      <alignment wrapText="1"/>
    </xf>
    <xf numFmtId="0" fontId="4" fillId="38" borderId="0" xfId="0" applyFont="1" applyFill="1" applyAlignment="1">
      <alignment horizontal="left"/>
    </xf>
    <xf numFmtId="0" fontId="0" fillId="38" borderId="0" xfId="0" applyFill="1" applyAlignment="1">
      <alignment/>
    </xf>
    <xf numFmtId="3" fontId="14" fillId="0" borderId="13" xfId="0" applyNumberFormat="1" applyFont="1" applyFill="1" applyBorder="1" applyAlignment="1">
      <alignment/>
    </xf>
    <xf numFmtId="4" fontId="14" fillId="0" borderId="13" xfId="0" applyNumberFormat="1" applyFont="1" applyFill="1" applyBorder="1" applyAlignment="1">
      <alignment/>
    </xf>
    <xf numFmtId="3" fontId="14" fillId="0" borderId="17" xfId="0" applyNumberFormat="1" applyFont="1" applyFill="1" applyBorder="1" applyAlignment="1">
      <alignment/>
    </xf>
    <xf numFmtId="0" fontId="14" fillId="0" borderId="0" xfId="0" applyFont="1" applyAlignment="1">
      <alignment/>
    </xf>
    <xf numFmtId="3" fontId="14" fillId="9" borderId="13" xfId="0" applyNumberFormat="1" applyFont="1" applyFill="1" applyBorder="1" applyAlignment="1">
      <alignment/>
    </xf>
    <xf numFmtId="0" fontId="14" fillId="0" borderId="13" xfId="0" applyNumberFormat="1" applyFont="1" applyFill="1" applyBorder="1" applyAlignment="1">
      <alignment horizontal="right"/>
    </xf>
    <xf numFmtId="0" fontId="14" fillId="35" borderId="13" xfId="0" applyNumberFormat="1" applyFont="1" applyFill="1" applyBorder="1" applyAlignment="1">
      <alignment horizontal="right"/>
    </xf>
    <xf numFmtId="3" fontId="0" fillId="0" borderId="13" xfId="0" applyNumberFormat="1" applyFont="1" applyFill="1" applyBorder="1" applyAlignment="1">
      <alignment/>
    </xf>
    <xf numFmtId="0" fontId="4" fillId="0" borderId="13" xfId="0" applyFont="1" applyFill="1" applyBorder="1" applyAlignment="1">
      <alignment/>
    </xf>
    <xf numFmtId="3" fontId="5" fillId="0" borderId="13" xfId="0" applyNumberFormat="1" applyFont="1" applyFill="1" applyBorder="1" applyAlignment="1">
      <alignment/>
    </xf>
    <xf numFmtId="1" fontId="2" fillId="39" borderId="13" xfId="0" applyNumberFormat="1" applyFont="1" applyFill="1" applyBorder="1" applyAlignment="1">
      <alignment horizontal="center" vertical="center" wrapText="1"/>
    </xf>
    <xf numFmtId="1" fontId="1" fillId="39" borderId="13" xfId="0" applyNumberFormat="1" applyFont="1" applyFill="1" applyBorder="1" applyAlignment="1">
      <alignment horizontal="center" vertical="center" wrapText="1"/>
    </xf>
    <xf numFmtId="0" fontId="2" fillId="39" borderId="13" xfId="0" applyFont="1" applyFill="1" applyBorder="1" applyAlignment="1">
      <alignment horizontal="center" vertical="center" wrapText="1"/>
    </xf>
    <xf numFmtId="3" fontId="14" fillId="35" borderId="13" xfId="0" applyNumberFormat="1" applyFont="1" applyFill="1" applyBorder="1" applyAlignment="1">
      <alignment/>
    </xf>
    <xf numFmtId="3" fontId="14" fillId="35" borderId="17" xfId="0" applyNumberFormat="1" applyFont="1" applyFill="1" applyBorder="1" applyAlignment="1">
      <alignment/>
    </xf>
    <xf numFmtId="0" fontId="82" fillId="0" borderId="13" xfId="0" applyFont="1" applyBorder="1" applyAlignment="1">
      <alignment horizontal="center"/>
    </xf>
    <xf numFmtId="17" fontId="0" fillId="10" borderId="13" xfId="0" applyNumberFormat="1" applyFont="1" applyFill="1" applyBorder="1" applyAlignment="1">
      <alignment wrapText="1"/>
    </xf>
    <xf numFmtId="17" fontId="0" fillId="40" borderId="13" xfId="0" applyNumberFormat="1" applyFont="1" applyFill="1" applyBorder="1" applyAlignment="1">
      <alignment wrapText="1"/>
    </xf>
    <xf numFmtId="17" fontId="0" fillId="40" borderId="13" xfId="0" applyNumberFormat="1" applyFont="1" applyFill="1" applyBorder="1" applyAlignment="1">
      <alignment/>
    </xf>
    <xf numFmtId="0" fontId="90" fillId="0" borderId="0" xfId="0" applyFont="1" applyAlignment="1" applyProtection="1">
      <alignment horizontal="left" readingOrder="1"/>
      <protection/>
    </xf>
    <xf numFmtId="0" fontId="82" fillId="0" borderId="13" xfId="0" applyFont="1" applyBorder="1" applyAlignment="1">
      <alignment horizontal="center"/>
    </xf>
    <xf numFmtId="187" fontId="12" fillId="34" borderId="13" xfId="0" applyNumberFormat="1" applyFont="1" applyFill="1" applyBorder="1" applyAlignment="1">
      <alignment horizontal="right"/>
    </xf>
    <xf numFmtId="0" fontId="0" fillId="0" borderId="11" xfId="0" applyFont="1" applyBorder="1" applyAlignment="1">
      <alignment horizontal="left"/>
    </xf>
    <xf numFmtId="0" fontId="82" fillId="38" borderId="13" xfId="0" applyFont="1" applyFill="1" applyBorder="1" applyAlignment="1">
      <alignment horizontal="center"/>
    </xf>
    <xf numFmtId="0" fontId="0" fillId="0" borderId="13" xfId="0" applyBorder="1" applyAlignment="1">
      <alignment/>
    </xf>
    <xf numFmtId="17" fontId="0" fillId="38" borderId="13" xfId="0" applyNumberFormat="1" applyFont="1" applyFill="1" applyBorder="1" applyAlignment="1">
      <alignment wrapText="1"/>
    </xf>
    <xf numFmtId="3" fontId="4" fillId="0" borderId="13" xfId="0" applyNumberFormat="1" applyFont="1" applyFill="1" applyBorder="1" applyAlignment="1">
      <alignment/>
    </xf>
    <xf numFmtId="0" fontId="82" fillId="38" borderId="13" xfId="0" applyFont="1" applyFill="1" applyBorder="1" applyAlignment="1">
      <alignment horizontal="center" vertical="center"/>
    </xf>
    <xf numFmtId="0" fontId="12" fillId="0" borderId="13" xfId="0" applyFont="1" applyBorder="1" applyAlignment="1">
      <alignment wrapText="1"/>
    </xf>
    <xf numFmtId="0" fontId="3" fillId="38" borderId="13" xfId="0" applyFont="1" applyFill="1" applyBorder="1" applyAlignment="1">
      <alignment wrapText="1"/>
    </xf>
    <xf numFmtId="0" fontId="12" fillId="0" borderId="13" xfId="0" applyFont="1" applyFill="1" applyBorder="1" applyAlignment="1">
      <alignment horizontal="left" wrapText="1"/>
    </xf>
    <xf numFmtId="0" fontId="0" fillId="3" borderId="0" xfId="0" applyFont="1" applyFill="1" applyAlignment="1">
      <alignment/>
    </xf>
    <xf numFmtId="0" fontId="82" fillId="0" borderId="13" xfId="0" applyFont="1" applyFill="1" applyBorder="1" applyAlignment="1">
      <alignment horizontal="center" vertical="center"/>
    </xf>
    <xf numFmtId="0" fontId="1" fillId="39" borderId="11" xfId="0" applyFont="1" applyFill="1" applyBorder="1" applyAlignment="1">
      <alignment horizontal="center" wrapText="1"/>
    </xf>
    <xf numFmtId="0" fontId="4" fillId="39" borderId="11" xfId="0" applyFont="1" applyFill="1" applyBorder="1" applyAlignment="1">
      <alignment horizontal="center" wrapText="1"/>
    </xf>
    <xf numFmtId="4" fontId="1" fillId="39" borderId="11" xfId="0" applyNumberFormat="1" applyFont="1" applyFill="1" applyBorder="1" applyAlignment="1">
      <alignment horizontal="center" wrapText="1"/>
    </xf>
    <xf numFmtId="0" fontId="0" fillId="39" borderId="11" xfId="0" applyFont="1" applyFill="1" applyBorder="1" applyAlignment="1">
      <alignment horizontal="center" wrapText="1"/>
    </xf>
    <xf numFmtId="4" fontId="3" fillId="39" borderId="11" xfId="0" applyNumberFormat="1" applyFont="1" applyFill="1" applyBorder="1" applyAlignment="1">
      <alignment horizontal="center" wrapText="1"/>
    </xf>
    <xf numFmtId="0" fontId="0" fillId="39" borderId="20" xfId="0" applyFont="1" applyFill="1" applyBorder="1" applyAlignment="1">
      <alignment horizontal="center" wrapText="1"/>
    </xf>
    <xf numFmtId="4" fontId="3" fillId="39" borderId="20" xfId="0" applyNumberFormat="1" applyFont="1" applyFill="1" applyBorder="1" applyAlignment="1">
      <alignment horizontal="center" wrapText="1"/>
    </xf>
    <xf numFmtId="0" fontId="4" fillId="39" borderId="11" xfId="0" applyFont="1" applyFill="1" applyBorder="1" applyAlignment="1">
      <alignment horizontal="center" vertical="center" wrapText="1"/>
    </xf>
    <xf numFmtId="1" fontId="81" fillId="34" borderId="16" xfId="0" applyNumberFormat="1" applyFont="1" applyFill="1" applyBorder="1" applyAlignment="1">
      <alignment horizontal="right"/>
    </xf>
    <xf numFmtId="1" fontId="12" fillId="34" borderId="16" xfId="0" applyNumberFormat="1" applyFont="1" applyFill="1" applyBorder="1" applyAlignment="1">
      <alignment horizontal="right"/>
    </xf>
    <xf numFmtId="3" fontId="12" fillId="34" borderId="16" xfId="0" applyNumberFormat="1" applyFont="1" applyFill="1" applyBorder="1" applyAlignment="1">
      <alignment horizontal="right"/>
    </xf>
    <xf numFmtId="209" fontId="12" fillId="34" borderId="16" xfId="0" applyNumberFormat="1" applyFont="1" applyFill="1" applyBorder="1" applyAlignment="1">
      <alignment horizontal="right"/>
    </xf>
    <xf numFmtId="0" fontId="8" fillId="0" borderId="13" xfId="0" applyFont="1" applyFill="1" applyBorder="1" applyAlignment="1">
      <alignment/>
    </xf>
    <xf numFmtId="0" fontId="8" fillId="0" borderId="13" xfId="0" applyFont="1" applyBorder="1" applyAlignment="1">
      <alignment horizontal="left" wrapText="1"/>
    </xf>
    <xf numFmtId="0" fontId="8" fillId="0" borderId="13" xfId="0" applyFont="1" applyFill="1" applyBorder="1" applyAlignment="1">
      <alignment wrapText="1"/>
    </xf>
    <xf numFmtId="17" fontId="8" fillId="0" borderId="13" xfId="0" applyNumberFormat="1" applyFont="1" applyFill="1" applyBorder="1" applyAlignment="1">
      <alignment wrapText="1"/>
    </xf>
    <xf numFmtId="3" fontId="8" fillId="0" borderId="13" xfId="0" applyNumberFormat="1" applyFont="1" applyFill="1" applyBorder="1" applyAlignment="1">
      <alignment/>
    </xf>
    <xf numFmtId="0" fontId="11" fillId="0" borderId="13" xfId="0" applyFont="1" applyFill="1" applyBorder="1" applyAlignment="1">
      <alignment horizontal="left" wrapText="1"/>
    </xf>
    <xf numFmtId="0" fontId="91" fillId="0" borderId="13" xfId="0" applyFont="1" applyFill="1" applyBorder="1" applyAlignment="1">
      <alignment horizontal="center"/>
    </xf>
    <xf numFmtId="0" fontId="8" fillId="0" borderId="0" xfId="0" applyFont="1" applyFill="1" applyAlignment="1">
      <alignment wrapText="1"/>
    </xf>
    <xf numFmtId="0" fontId="8" fillId="0" borderId="13" xfId="0" applyFont="1" applyFill="1" applyBorder="1" applyAlignment="1">
      <alignment horizontal="left" wrapText="1"/>
    </xf>
    <xf numFmtId="0" fontId="91" fillId="0" borderId="13" xfId="0" applyFont="1" applyFill="1" applyBorder="1" applyAlignment="1">
      <alignment horizontal="center" vertical="center"/>
    </xf>
    <xf numFmtId="0" fontId="84" fillId="0" borderId="13" xfId="0" applyFont="1" applyFill="1" applyBorder="1" applyAlignment="1">
      <alignment horizontal="center"/>
    </xf>
    <xf numFmtId="0" fontId="11" fillId="0" borderId="13" xfId="0" applyFont="1" applyFill="1" applyBorder="1" applyAlignment="1">
      <alignment/>
    </xf>
    <xf numFmtId="0" fontId="11" fillId="0" borderId="13" xfId="0" applyFont="1" applyFill="1" applyBorder="1" applyAlignment="1">
      <alignment wrapText="1"/>
    </xf>
    <xf numFmtId="0" fontId="11" fillId="0" borderId="0" xfId="0" applyFont="1" applyBorder="1" applyAlignment="1">
      <alignment/>
    </xf>
    <xf numFmtId="0" fontId="92" fillId="0" borderId="13" xfId="0" applyFont="1" applyFill="1" applyBorder="1" applyAlignment="1">
      <alignment/>
    </xf>
    <xf numFmtId="0" fontId="93" fillId="0" borderId="13" xfId="0" applyFont="1" applyFill="1" applyBorder="1" applyAlignment="1">
      <alignment/>
    </xf>
    <xf numFmtId="17" fontId="11" fillId="0" borderId="13" xfId="0" applyNumberFormat="1" applyFont="1" applyFill="1" applyBorder="1" applyAlignment="1">
      <alignment wrapText="1"/>
    </xf>
    <xf numFmtId="0" fontId="21" fillId="0" borderId="13" xfId="0" applyFont="1" applyFill="1" applyBorder="1" applyAlignment="1">
      <alignment horizontal="center" vertical="center"/>
    </xf>
    <xf numFmtId="0" fontId="93" fillId="0" borderId="13" xfId="0" applyFont="1" applyFill="1" applyBorder="1" applyAlignment="1">
      <alignment wrapText="1"/>
    </xf>
    <xf numFmtId="0" fontId="84" fillId="0" borderId="13" xfId="0" applyFont="1" applyFill="1" applyBorder="1" applyAlignment="1">
      <alignment/>
    </xf>
    <xf numFmtId="3" fontId="0" fillId="0" borderId="13" xfId="0" applyNumberFormat="1" applyFont="1" applyFill="1" applyBorder="1" applyAlignment="1" applyProtection="1">
      <alignment horizontal="right"/>
      <protection locked="0"/>
    </xf>
    <xf numFmtId="3" fontId="0" fillId="0" borderId="13" xfId="0" applyNumberFormat="1" applyFont="1" applyFill="1" applyBorder="1" applyAlignment="1">
      <alignment wrapText="1"/>
    </xf>
    <xf numFmtId="3" fontId="0" fillId="0" borderId="18" xfId="0" applyNumberFormat="1" applyFont="1" applyFill="1" applyBorder="1" applyAlignment="1">
      <alignment/>
    </xf>
    <xf numFmtId="3" fontId="0" fillId="35" borderId="13" xfId="0" applyNumberFormat="1" applyFont="1" applyFill="1" applyBorder="1" applyAlignment="1">
      <alignment/>
    </xf>
    <xf numFmtId="0" fontId="4" fillId="35" borderId="13" xfId="0" applyFont="1" applyFill="1" applyBorder="1" applyAlignment="1">
      <alignment/>
    </xf>
    <xf numFmtId="3" fontId="0" fillId="35" borderId="13" xfId="0" applyNumberFormat="1" applyFont="1" applyFill="1" applyBorder="1" applyAlignment="1">
      <alignment wrapText="1"/>
    </xf>
    <xf numFmtId="0" fontId="82" fillId="0" borderId="13" xfId="0" applyFont="1" applyBorder="1" applyAlignment="1">
      <alignment horizontal="center"/>
    </xf>
    <xf numFmtId="1" fontId="1" fillId="33" borderId="21" xfId="0" applyNumberFormat="1" applyFont="1" applyFill="1" applyBorder="1" applyAlignment="1">
      <alignment horizontal="center" wrapText="1"/>
    </xf>
    <xf numFmtId="0" fontId="0" fillId="0" borderId="11" xfId="0" applyFont="1" applyBorder="1" applyAlignment="1">
      <alignment horizontal="left" wrapText="1"/>
    </xf>
    <xf numFmtId="0" fontId="2" fillId="41" borderId="11" xfId="0" applyFont="1" applyFill="1" applyBorder="1" applyAlignment="1">
      <alignment horizontal="center" wrapText="1"/>
    </xf>
    <xf numFmtId="0" fontId="2" fillId="41" borderId="22" xfId="0" applyFont="1" applyFill="1" applyBorder="1" applyAlignment="1">
      <alignment horizontal="center" wrapText="1"/>
    </xf>
    <xf numFmtId="0" fontId="2" fillId="41" borderId="16" xfId="0" applyFont="1" applyFill="1" applyBorder="1" applyAlignment="1">
      <alignment horizontal="center" wrapText="1"/>
    </xf>
    <xf numFmtId="0" fontId="0" fillId="0" borderId="0" xfId="0" applyFont="1" applyFill="1" applyAlignment="1">
      <alignment/>
    </xf>
    <xf numFmtId="17" fontId="0" fillId="0" borderId="13" xfId="0" applyNumberFormat="1" applyFont="1" applyFill="1" applyBorder="1" applyAlignment="1">
      <alignment horizontal="right"/>
    </xf>
    <xf numFmtId="17" fontId="0" fillId="0" borderId="13" xfId="0" applyNumberFormat="1" applyFont="1" applyFill="1" applyBorder="1" applyAlignment="1">
      <alignment/>
    </xf>
    <xf numFmtId="1" fontId="1" fillId="33" borderId="0" xfId="0" applyNumberFormat="1" applyFont="1" applyFill="1" applyBorder="1" applyAlignment="1">
      <alignment horizontal="center" wrapText="1"/>
    </xf>
    <xf numFmtId="1" fontId="13" fillId="33" borderId="0" xfId="0" applyNumberFormat="1" applyFont="1" applyFill="1" applyBorder="1" applyAlignment="1">
      <alignment horizontal="center" wrapText="1"/>
    </xf>
    <xf numFmtId="1" fontId="1" fillId="33" borderId="0" xfId="0" applyNumberFormat="1" applyFont="1" applyFill="1" applyBorder="1" applyAlignment="1">
      <alignment horizontal="center" vertical="center" wrapText="1"/>
    </xf>
    <xf numFmtId="1" fontId="17" fillId="33" borderId="0" xfId="0" applyNumberFormat="1" applyFont="1" applyFill="1" applyBorder="1" applyAlignment="1">
      <alignment horizontal="right" wrapText="1"/>
    </xf>
    <xf numFmtId="0" fontId="12" fillId="34" borderId="0" xfId="0" applyFont="1" applyFill="1" applyBorder="1" applyAlignment="1">
      <alignment horizontal="right"/>
    </xf>
    <xf numFmtId="1" fontId="1" fillId="39" borderId="0" xfId="0" applyNumberFormat="1" applyFont="1" applyFill="1" applyBorder="1" applyAlignment="1">
      <alignment horizontal="center" vertical="center" wrapText="1"/>
    </xf>
    <xf numFmtId="1" fontId="12" fillId="34" borderId="0" xfId="0" applyNumberFormat="1" applyFont="1" applyFill="1" applyBorder="1" applyAlignment="1">
      <alignment horizontal="right"/>
    </xf>
    <xf numFmtId="3" fontId="8" fillId="0" borderId="13" xfId="0" applyNumberFormat="1" applyFont="1" applyFill="1" applyBorder="1" applyAlignment="1" applyProtection="1">
      <alignment horizontal="right"/>
      <protection locked="0"/>
    </xf>
    <xf numFmtId="3" fontId="8" fillId="0" borderId="13" xfId="0" applyNumberFormat="1" applyFont="1" applyBorder="1" applyAlignment="1">
      <alignment/>
    </xf>
    <xf numFmtId="0" fontId="11" fillId="0" borderId="13" xfId="0" applyFont="1" applyBorder="1" applyAlignment="1">
      <alignment horizontal="left" wrapText="1"/>
    </xf>
    <xf numFmtId="0" fontId="8" fillId="3" borderId="0" xfId="0" applyFont="1" applyFill="1" applyAlignment="1">
      <alignment/>
    </xf>
    <xf numFmtId="0" fontId="33" fillId="37" borderId="13" xfId="0" applyFont="1" applyFill="1" applyBorder="1" applyAlignment="1">
      <alignment wrapText="1"/>
    </xf>
    <xf numFmtId="0" fontId="8" fillId="39" borderId="13" xfId="0" applyFont="1" applyFill="1" applyBorder="1" applyAlignment="1">
      <alignment horizontal="center" wrapText="1"/>
    </xf>
    <xf numFmtId="3" fontId="31" fillId="34" borderId="13" xfId="0" applyNumberFormat="1" applyFont="1" applyFill="1" applyBorder="1" applyAlignment="1">
      <alignment horizontal="right"/>
    </xf>
    <xf numFmtId="0" fontId="8" fillId="39" borderId="11" xfId="0" applyFont="1" applyFill="1" applyBorder="1" applyAlignment="1">
      <alignment horizontal="center" wrapText="1"/>
    </xf>
    <xf numFmtId="3" fontId="31" fillId="34" borderId="16" xfId="0" applyNumberFormat="1" applyFont="1" applyFill="1" applyBorder="1" applyAlignment="1">
      <alignment horizontal="right"/>
    </xf>
    <xf numFmtId="187" fontId="5" fillId="33" borderId="13" xfId="0" applyNumberFormat="1" applyFont="1" applyFill="1" applyBorder="1" applyAlignment="1">
      <alignment/>
    </xf>
    <xf numFmtId="0" fontId="0" fillId="0" borderId="0" xfId="0" applyAlignment="1">
      <alignment wrapText="1"/>
    </xf>
    <xf numFmtId="0" fontId="12" fillId="35" borderId="13" xfId="0" applyFont="1" applyFill="1" applyBorder="1" applyAlignment="1">
      <alignment wrapText="1"/>
    </xf>
    <xf numFmtId="0" fontId="0" fillId="0" borderId="0" xfId="0" applyAlignment="1">
      <alignment horizontal="left"/>
    </xf>
    <xf numFmtId="0" fontId="10" fillId="39" borderId="11" xfId="0" applyFont="1" applyFill="1" applyBorder="1" applyAlignment="1" applyProtection="1">
      <alignment horizontal="left" wrapText="1"/>
      <protection locked="0"/>
    </xf>
    <xf numFmtId="0" fontId="89" fillId="0" borderId="13" xfId="0" applyFont="1" applyBorder="1" applyAlignment="1">
      <alignment horizontal="left" wrapText="1"/>
    </xf>
    <xf numFmtId="0" fontId="89" fillId="0" borderId="13" xfId="0" applyFont="1" applyBorder="1" applyAlignment="1">
      <alignment horizontal="left" vertical="center"/>
    </xf>
    <xf numFmtId="0" fontId="8" fillId="0" borderId="0" xfId="0" applyFont="1" applyFill="1" applyAlignment="1">
      <alignment horizontal="left"/>
    </xf>
    <xf numFmtId="0" fontId="94" fillId="0" borderId="13" xfId="0" applyFont="1" applyFill="1" applyBorder="1" applyAlignment="1">
      <alignment horizontal="left" vertical="center" wrapText="1"/>
    </xf>
    <xf numFmtId="0" fontId="89" fillId="0" borderId="11" xfId="0" applyFont="1" applyBorder="1" applyAlignment="1">
      <alignment horizontal="left" vertical="center" wrapText="1"/>
    </xf>
    <xf numFmtId="0" fontId="82" fillId="0" borderId="13" xfId="0" applyFont="1" applyBorder="1" applyAlignment="1">
      <alignment horizontal="center"/>
    </xf>
    <xf numFmtId="0" fontId="0" fillId="17" borderId="13" xfId="0" applyFont="1" applyFill="1" applyBorder="1" applyAlignment="1">
      <alignment wrapText="1"/>
    </xf>
    <xf numFmtId="0" fontId="3" fillId="17" borderId="13" xfId="0" applyFont="1" applyFill="1" applyBorder="1" applyAlignment="1">
      <alignment/>
    </xf>
    <xf numFmtId="0" fontId="3" fillId="17" borderId="13" xfId="0" applyFont="1" applyFill="1" applyBorder="1" applyAlignment="1">
      <alignment wrapText="1"/>
    </xf>
    <xf numFmtId="0" fontId="22" fillId="0" borderId="13" xfId="0" applyFont="1" applyBorder="1" applyAlignment="1">
      <alignment horizontal="left" wrapText="1"/>
    </xf>
    <xf numFmtId="3" fontId="0" fillId="17" borderId="13" xfId="0" applyNumberFormat="1" applyFont="1" applyFill="1" applyBorder="1" applyAlignment="1">
      <alignment/>
    </xf>
    <xf numFmtId="3" fontId="8" fillId="17" borderId="13" xfId="0" applyNumberFormat="1" applyFont="1" applyFill="1" applyBorder="1" applyAlignment="1">
      <alignment/>
    </xf>
    <xf numFmtId="0" fontId="0" fillId="17" borderId="0" xfId="0" applyFill="1" applyAlignment="1">
      <alignment/>
    </xf>
    <xf numFmtId="0" fontId="82" fillId="0" borderId="13" xfId="0" applyFont="1" applyBorder="1" applyAlignment="1">
      <alignment horizontal="center"/>
    </xf>
    <xf numFmtId="0" fontId="8" fillId="9" borderId="13" xfId="0" applyFont="1" applyFill="1" applyBorder="1" applyAlignment="1">
      <alignment/>
    </xf>
    <xf numFmtId="3" fontId="8" fillId="35" borderId="13" xfId="0" applyNumberFormat="1" applyFont="1" applyFill="1" applyBorder="1" applyAlignment="1">
      <alignment/>
    </xf>
    <xf numFmtId="3" fontId="8" fillId="3" borderId="13" xfId="0" applyNumberFormat="1" applyFont="1" applyFill="1" applyBorder="1" applyAlignment="1">
      <alignment/>
    </xf>
    <xf numFmtId="3" fontId="8" fillId="0" borderId="13" xfId="0" applyNumberFormat="1" applyFont="1" applyBorder="1" applyAlignment="1">
      <alignment wrapText="1"/>
    </xf>
    <xf numFmtId="0" fontId="10" fillId="0" borderId="0" xfId="0" applyFont="1" applyFill="1" applyAlignment="1">
      <alignment/>
    </xf>
    <xf numFmtId="0" fontId="25" fillId="0" borderId="0" xfId="54" applyFont="1">
      <alignment/>
      <protection/>
    </xf>
    <xf numFmtId="0" fontId="5" fillId="0" borderId="0" xfId="54" applyFont="1">
      <alignment/>
      <protection/>
    </xf>
    <xf numFmtId="0" fontId="12" fillId="0" borderId="0" xfId="54" applyFont="1">
      <alignment/>
      <protection/>
    </xf>
    <xf numFmtId="0" fontId="25" fillId="0" borderId="0" xfId="54" applyFont="1" applyAlignment="1">
      <alignment horizontal="left" vertical="center"/>
      <protection/>
    </xf>
    <xf numFmtId="1" fontId="2" fillId="42" borderId="13" xfId="0" applyNumberFormat="1" applyFont="1" applyFill="1" applyBorder="1" applyAlignment="1">
      <alignment horizontal="center" wrapText="1"/>
    </xf>
    <xf numFmtId="1" fontId="1" fillId="42" borderId="13" xfId="0" applyNumberFormat="1" applyFont="1" applyFill="1" applyBorder="1" applyAlignment="1">
      <alignment horizontal="center" wrapText="1"/>
    </xf>
    <xf numFmtId="0" fontId="4" fillId="0" borderId="13" xfId="0" applyFont="1" applyBorder="1" applyAlignment="1">
      <alignment horizontal="left"/>
    </xf>
    <xf numFmtId="0" fontId="4" fillId="38" borderId="13" xfId="0" applyFont="1" applyFill="1" applyBorder="1" applyAlignment="1">
      <alignment horizontal="left"/>
    </xf>
    <xf numFmtId="0" fontId="4" fillId="0" borderId="13" xfId="0" applyFont="1" applyFill="1" applyBorder="1" applyAlignment="1">
      <alignment horizontal="left"/>
    </xf>
    <xf numFmtId="0" fontId="4" fillId="0" borderId="13" xfId="0" applyFont="1" applyBorder="1" applyAlignment="1">
      <alignment horizontal="left" wrapText="1"/>
    </xf>
    <xf numFmtId="0" fontId="0" fillId="38" borderId="13" xfId="0" applyFont="1" applyFill="1" applyBorder="1" applyAlignment="1">
      <alignment horizontal="left" wrapText="1"/>
    </xf>
    <xf numFmtId="0" fontId="94" fillId="34" borderId="13" xfId="0" applyFont="1" applyFill="1" applyBorder="1" applyAlignment="1">
      <alignment/>
    </xf>
    <xf numFmtId="0" fontId="8" fillId="0" borderId="13" xfId="0" applyFont="1" applyBorder="1" applyAlignment="1">
      <alignment/>
    </xf>
    <xf numFmtId="17" fontId="8" fillId="0" borderId="13" xfId="0" applyNumberFormat="1" applyFont="1" applyFill="1" applyBorder="1" applyAlignment="1">
      <alignment/>
    </xf>
    <xf numFmtId="0" fontId="8" fillId="35" borderId="13" xfId="0" applyFont="1" applyFill="1" applyBorder="1" applyAlignment="1">
      <alignment/>
    </xf>
    <xf numFmtId="0" fontId="87" fillId="34" borderId="13" xfId="0" applyFont="1" applyFill="1" applyBorder="1" applyAlignment="1">
      <alignment/>
    </xf>
    <xf numFmtId="1" fontId="89" fillId="34" borderId="13" xfId="0" applyNumberFormat="1" applyFont="1" applyFill="1" applyBorder="1" applyAlignment="1">
      <alignment/>
    </xf>
    <xf numFmtId="0" fontId="89" fillId="34" borderId="13" xfId="0" applyFont="1" applyFill="1" applyBorder="1" applyAlignment="1">
      <alignment wrapText="1"/>
    </xf>
    <xf numFmtId="1" fontId="89" fillId="34" borderId="13" xfId="0" applyNumberFormat="1" applyFont="1" applyFill="1" applyBorder="1" applyAlignment="1">
      <alignment wrapText="1"/>
    </xf>
    <xf numFmtId="3" fontId="81" fillId="34" borderId="13" xfId="0" applyNumberFormat="1" applyFont="1" applyFill="1" applyBorder="1" applyAlignment="1">
      <alignment horizontal="right"/>
    </xf>
    <xf numFmtId="0" fontId="90" fillId="0" borderId="0" xfId="0" applyFont="1" applyAlignment="1">
      <alignment horizontal="left" readingOrder="1"/>
    </xf>
    <xf numFmtId="0" fontId="4" fillId="0" borderId="0" xfId="54" applyFont="1" applyAlignment="1">
      <alignment horizontal="center"/>
      <protection/>
    </xf>
    <xf numFmtId="0" fontId="0" fillId="0" borderId="0" xfId="54" applyAlignment="1">
      <alignment horizontal="center"/>
      <protection/>
    </xf>
    <xf numFmtId="0" fontId="0" fillId="35" borderId="13" xfId="0" applyFont="1" applyFill="1" applyBorder="1" applyAlignment="1">
      <alignment horizontal="left" wrapText="1"/>
    </xf>
    <xf numFmtId="17" fontId="0" fillId="0" borderId="13" xfId="0" applyNumberFormat="1" applyFont="1" applyFill="1" applyBorder="1" applyAlignment="1">
      <alignment/>
    </xf>
    <xf numFmtId="3" fontId="4" fillId="0" borderId="13" xfId="0" applyNumberFormat="1" applyFont="1" applyFill="1" applyBorder="1" applyAlignment="1">
      <alignment horizontal="right"/>
    </xf>
    <xf numFmtId="0" fontId="0" fillId="0" borderId="13" xfId="0" applyFont="1" applyFill="1" applyBorder="1" applyAlignment="1">
      <alignment horizontal="right"/>
    </xf>
    <xf numFmtId="0" fontId="0" fillId="35" borderId="13" xfId="0" applyFont="1" applyFill="1" applyBorder="1" applyAlignment="1">
      <alignment horizontal="right"/>
    </xf>
    <xf numFmtId="0" fontId="95" fillId="0" borderId="0" xfId="54" applyFont="1">
      <alignment/>
      <protection/>
    </xf>
    <xf numFmtId="0" fontId="4" fillId="39" borderId="13" xfId="0" applyFont="1" applyFill="1" applyBorder="1" applyAlignment="1">
      <alignment horizontal="center" wrapText="1"/>
    </xf>
    <xf numFmtId="0" fontId="1" fillId="39" borderId="13" xfId="0" applyFont="1" applyFill="1" applyBorder="1" applyAlignment="1">
      <alignment horizontal="center" wrapText="1"/>
    </xf>
    <xf numFmtId="1" fontId="36" fillId="42" borderId="13" xfId="0" applyNumberFormat="1" applyFont="1" applyFill="1" applyBorder="1" applyAlignment="1">
      <alignment horizontal="center" wrapText="1"/>
    </xf>
    <xf numFmtId="1" fontId="13" fillId="42" borderId="13" xfId="0" applyNumberFormat="1" applyFont="1" applyFill="1" applyBorder="1" applyAlignment="1">
      <alignment horizontal="center" wrapText="1"/>
    </xf>
    <xf numFmtId="0" fontId="4" fillId="0" borderId="13" xfId="0" applyFont="1" applyFill="1" applyBorder="1" applyAlignment="1">
      <alignment horizontal="left" wrapText="1"/>
    </xf>
    <xf numFmtId="3" fontId="8" fillId="0" borderId="13" xfId="0" applyNumberFormat="1" applyFont="1" applyFill="1" applyBorder="1" applyAlignment="1">
      <alignment wrapText="1"/>
    </xf>
    <xf numFmtId="0" fontId="23" fillId="0" borderId="13" xfId="0" applyFont="1" applyFill="1" applyBorder="1" applyAlignment="1">
      <alignment wrapText="1"/>
    </xf>
    <xf numFmtId="49" fontId="0" fillId="0" borderId="13" xfId="0" applyNumberFormat="1" applyFont="1" applyFill="1" applyBorder="1" applyAlignment="1">
      <alignment wrapText="1"/>
    </xf>
    <xf numFmtId="0" fontId="9" fillId="0" borderId="13" xfId="0" applyFont="1" applyFill="1" applyBorder="1" applyAlignment="1">
      <alignment wrapText="1"/>
    </xf>
    <xf numFmtId="0" fontId="4" fillId="0" borderId="13" xfId="0" applyFont="1" applyFill="1" applyBorder="1" applyAlignment="1">
      <alignment wrapText="1"/>
    </xf>
    <xf numFmtId="0" fontId="4" fillId="0" borderId="23" xfId="0" applyFont="1" applyFill="1" applyBorder="1" applyAlignment="1">
      <alignment horizontal="left"/>
    </xf>
    <xf numFmtId="0" fontId="0" fillId="0" borderId="17" xfId="0" applyFont="1" applyFill="1" applyBorder="1" applyAlignment="1">
      <alignment horizontal="left" wrapText="1"/>
    </xf>
    <xf numFmtId="0" fontId="4" fillId="0" borderId="23" xfId="0" applyFont="1" applyBorder="1" applyAlignment="1">
      <alignment horizontal="left"/>
    </xf>
    <xf numFmtId="0" fontId="0" fillId="0" borderId="17" xfId="0" applyFont="1" applyBorder="1" applyAlignment="1">
      <alignment horizontal="left" wrapText="1"/>
    </xf>
    <xf numFmtId="0" fontId="0" fillId="0" borderId="20" xfId="0" applyFont="1" applyBorder="1" applyAlignment="1">
      <alignment/>
    </xf>
    <xf numFmtId="0" fontId="4" fillId="0" borderId="21" xfId="0" applyFont="1" applyBorder="1" applyAlignment="1">
      <alignment horizontal="left"/>
    </xf>
    <xf numFmtId="0" fontId="0" fillId="0" borderId="19" xfId="0" applyFont="1" applyBorder="1" applyAlignment="1">
      <alignment horizontal="left" wrapText="1"/>
    </xf>
    <xf numFmtId="0" fontId="0" fillId="0" borderId="24" xfId="0" applyFont="1" applyBorder="1" applyAlignment="1">
      <alignment/>
    </xf>
    <xf numFmtId="0" fontId="4" fillId="0" borderId="0" xfId="0" applyFont="1" applyBorder="1" applyAlignment="1">
      <alignment horizontal="left"/>
    </xf>
    <xf numFmtId="0" fontId="0" fillId="0" borderId="25" xfId="0" applyFont="1" applyBorder="1" applyAlignment="1">
      <alignment horizontal="left" wrapText="1"/>
    </xf>
    <xf numFmtId="0" fontId="0" fillId="0" borderId="26" xfId="0" applyFont="1" applyBorder="1" applyAlignment="1">
      <alignment/>
    </xf>
    <xf numFmtId="0" fontId="4" fillId="0" borderId="27" xfId="0" applyFont="1" applyBorder="1" applyAlignment="1">
      <alignment horizontal="left"/>
    </xf>
    <xf numFmtId="0" fontId="0" fillId="0" borderId="28" xfId="0" applyFont="1" applyBorder="1" applyAlignment="1">
      <alignment horizontal="left" wrapText="1"/>
    </xf>
    <xf numFmtId="0" fontId="4" fillId="0" borderId="21" xfId="0" applyFont="1" applyFill="1" applyBorder="1" applyAlignment="1">
      <alignment horizontal="left"/>
    </xf>
    <xf numFmtId="0" fontId="0" fillId="0" borderId="19" xfId="0" applyFont="1" applyFill="1" applyBorder="1" applyAlignment="1">
      <alignment horizontal="left" wrapText="1"/>
    </xf>
    <xf numFmtId="0" fontId="4" fillId="0" borderId="27" xfId="0" applyFont="1" applyFill="1" applyBorder="1" applyAlignment="1">
      <alignment horizontal="left"/>
    </xf>
    <xf numFmtId="0" fontId="0" fillId="0" borderId="28" xfId="0" applyFont="1" applyFill="1" applyBorder="1" applyAlignment="1">
      <alignment horizontal="left" wrapText="1"/>
    </xf>
    <xf numFmtId="0" fontId="4" fillId="0" borderId="0" xfId="0" applyFont="1" applyFill="1" applyBorder="1" applyAlignment="1">
      <alignment horizontal="left"/>
    </xf>
    <xf numFmtId="0" fontId="0" fillId="0" borderId="25" xfId="0" applyFont="1" applyFill="1" applyBorder="1" applyAlignment="1">
      <alignment horizontal="left" wrapText="1"/>
    </xf>
    <xf numFmtId="0" fontId="89" fillId="38" borderId="19" xfId="0" applyFont="1" applyFill="1" applyBorder="1" applyAlignment="1">
      <alignment horizontal="left" wrapText="1"/>
    </xf>
    <xf numFmtId="0" fontId="89" fillId="38" borderId="28" xfId="0" applyFont="1" applyFill="1" applyBorder="1" applyAlignment="1">
      <alignment horizontal="left" wrapText="1"/>
    </xf>
    <xf numFmtId="0" fontId="89" fillId="0" borderId="17" xfId="0" applyFont="1" applyFill="1" applyBorder="1" applyAlignment="1">
      <alignment horizontal="left" wrapText="1"/>
    </xf>
    <xf numFmtId="0" fontId="0" fillId="0" borderId="18" xfId="0" applyFont="1" applyBorder="1" applyAlignment="1">
      <alignment/>
    </xf>
    <xf numFmtId="0" fontId="0" fillId="0" borderId="20" xfId="0" applyFont="1" applyBorder="1" applyAlignment="1">
      <alignment/>
    </xf>
    <xf numFmtId="0" fontId="0" fillId="0" borderId="24" xfId="0" applyFont="1" applyBorder="1" applyAlignment="1">
      <alignment/>
    </xf>
    <xf numFmtId="0" fontId="0" fillId="0" borderId="26" xfId="0" applyFont="1" applyBorder="1" applyAlignment="1">
      <alignment/>
    </xf>
    <xf numFmtId="0" fontId="0" fillId="0" borderId="18" xfId="0" applyFont="1" applyFill="1" applyBorder="1" applyAlignment="1">
      <alignment/>
    </xf>
    <xf numFmtId="0" fontId="0" fillId="0" borderId="20" xfId="0" applyFont="1" applyFill="1" applyBorder="1" applyAlignment="1">
      <alignment/>
    </xf>
    <xf numFmtId="0" fontId="0" fillId="0" borderId="24" xfId="0" applyFont="1" applyFill="1" applyBorder="1" applyAlignment="1">
      <alignment/>
    </xf>
    <xf numFmtId="0" fontId="0" fillId="0" borderId="26" xfId="0" applyFont="1" applyFill="1" applyBorder="1" applyAlignment="1">
      <alignment/>
    </xf>
    <xf numFmtId="0" fontId="3" fillId="0" borderId="20" xfId="0" applyFont="1" applyFill="1" applyBorder="1" applyAlignment="1">
      <alignment/>
    </xf>
    <xf numFmtId="0" fontId="3" fillId="0" borderId="24" xfId="0" applyFont="1" applyFill="1" applyBorder="1" applyAlignment="1">
      <alignment/>
    </xf>
    <xf numFmtId="0" fontId="3" fillId="0" borderId="26" xfId="0" applyFont="1" applyFill="1" applyBorder="1" applyAlignment="1">
      <alignment/>
    </xf>
    <xf numFmtId="0" fontId="3" fillId="0" borderId="20" xfId="0" applyFont="1" applyBorder="1" applyAlignment="1">
      <alignment/>
    </xf>
    <xf numFmtId="0" fontId="3" fillId="0" borderId="24" xfId="0" applyFont="1" applyBorder="1" applyAlignment="1">
      <alignment/>
    </xf>
    <xf numFmtId="0" fontId="3" fillId="0" borderId="26" xfId="0" applyFont="1" applyBorder="1" applyAlignment="1">
      <alignment/>
    </xf>
    <xf numFmtId="0" fontId="25" fillId="0" borderId="0" xfId="54" applyFont="1" applyAlignment="1">
      <alignment horizontal="left" vertical="center" wrapText="1"/>
      <protection/>
    </xf>
    <xf numFmtId="0" fontId="25" fillId="0" borderId="0" xfId="54" applyFont="1" applyAlignment="1">
      <alignment horizontal="left" vertical="center"/>
      <protection/>
    </xf>
    <xf numFmtId="0" fontId="25" fillId="0" borderId="0" xfId="54" applyFont="1" applyFill="1" applyAlignment="1">
      <alignment horizontal="left" vertical="center" wrapText="1"/>
      <protection/>
    </xf>
    <xf numFmtId="0" fontId="25" fillId="0" borderId="0" xfId="54" applyFont="1" applyFill="1" applyAlignment="1">
      <alignment horizontal="left" vertical="center"/>
      <protection/>
    </xf>
    <xf numFmtId="0" fontId="1" fillId="36" borderId="13" xfId="0" applyFont="1" applyFill="1" applyBorder="1" applyAlignment="1">
      <alignment horizontal="center" wrapText="1"/>
    </xf>
    <xf numFmtId="0" fontId="0" fillId="0" borderId="11" xfId="0" applyFont="1" applyBorder="1" applyAlignment="1">
      <alignment horizontal="left" vertical="center" wrapText="1"/>
    </xf>
    <xf numFmtId="0" fontId="0" fillId="0" borderId="16" xfId="0" applyFont="1" applyBorder="1" applyAlignment="1">
      <alignment horizontal="left" vertical="center" wrapText="1"/>
    </xf>
    <xf numFmtId="0" fontId="0" fillId="0" borderId="22" xfId="0" applyFont="1" applyBorder="1" applyAlignment="1">
      <alignment horizontal="left" vertical="center" wrapText="1"/>
    </xf>
    <xf numFmtId="0" fontId="3" fillId="0" borderId="11" xfId="0" applyFont="1" applyBorder="1" applyAlignment="1">
      <alignment horizontal="left" wrapText="1"/>
    </xf>
    <xf numFmtId="0" fontId="3" fillId="0" borderId="22" xfId="0" applyFont="1" applyBorder="1" applyAlignment="1">
      <alignment horizontal="left" wrapText="1"/>
    </xf>
    <xf numFmtId="0" fontId="3" fillId="0" borderId="16" xfId="0" applyFont="1" applyBorder="1" applyAlignment="1">
      <alignment horizontal="left" wrapText="1"/>
    </xf>
    <xf numFmtId="0" fontId="89" fillId="0" borderId="11" xfId="0" applyFont="1" applyBorder="1" applyAlignment="1">
      <alignment horizontal="left" vertical="center" wrapText="1"/>
    </xf>
    <xf numFmtId="0" fontId="89" fillId="0" borderId="16" xfId="0" applyFont="1" applyBorder="1" applyAlignment="1">
      <alignment horizontal="left" vertical="center" wrapText="1"/>
    </xf>
    <xf numFmtId="0" fontId="0" fillId="0" borderId="11" xfId="0" applyFont="1" applyBorder="1" applyAlignment="1">
      <alignment horizontal="left" wrapText="1"/>
    </xf>
    <xf numFmtId="0" fontId="0" fillId="0" borderId="22" xfId="0" applyFont="1" applyBorder="1" applyAlignment="1">
      <alignment horizontal="left" wrapText="1"/>
    </xf>
    <xf numFmtId="0" fontId="0" fillId="0" borderId="16" xfId="0" applyFont="1" applyBorder="1" applyAlignment="1">
      <alignment horizontal="left" wrapText="1"/>
    </xf>
    <xf numFmtId="0" fontId="0" fillId="0" borderId="11" xfId="0" applyFont="1" applyFill="1" applyBorder="1" applyAlignment="1">
      <alignment horizontal="left" vertical="center" wrapText="1"/>
    </xf>
    <xf numFmtId="0" fontId="0" fillId="0" borderId="16" xfId="0" applyFont="1" applyFill="1" applyBorder="1" applyAlignment="1">
      <alignment horizontal="left" vertical="center" wrapText="1"/>
    </xf>
    <xf numFmtId="0" fontId="0" fillId="0" borderId="22"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89" fillId="0" borderId="22" xfId="0" applyFont="1" applyBorder="1" applyAlignment="1">
      <alignment horizontal="left" vertical="center" wrapText="1"/>
    </xf>
    <xf numFmtId="14" fontId="4" fillId="0" borderId="0" xfId="0" applyNumberFormat="1" applyFont="1" applyBorder="1" applyAlignment="1">
      <alignment horizontal="right" wrapText="1"/>
    </xf>
    <xf numFmtId="0" fontId="4" fillId="0" borderId="0" xfId="0" applyFont="1" applyBorder="1" applyAlignment="1">
      <alignment horizontal="right" wrapText="1"/>
    </xf>
    <xf numFmtId="0" fontId="10" fillId="33" borderId="27" xfId="0" applyFont="1" applyFill="1" applyBorder="1" applyAlignment="1">
      <alignment horizontal="left"/>
    </xf>
    <xf numFmtId="0" fontId="10" fillId="36" borderId="13" xfId="0" applyFont="1" applyFill="1" applyBorder="1" applyAlignment="1">
      <alignment horizontal="center" wrapText="1"/>
    </xf>
    <xf numFmtId="0" fontId="10" fillId="37" borderId="13" xfId="0" applyFont="1" applyFill="1" applyBorder="1" applyAlignment="1">
      <alignment horizontal="left" wrapText="1"/>
    </xf>
    <xf numFmtId="0" fontId="82" fillId="0" borderId="13" xfId="0" applyFont="1" applyBorder="1" applyAlignment="1">
      <alignment horizontal="center"/>
    </xf>
    <xf numFmtId="0" fontId="1" fillId="41" borderId="13" xfId="0" applyFont="1" applyFill="1" applyBorder="1" applyAlignment="1">
      <alignment horizontal="center" vertical="center" wrapText="1"/>
    </xf>
    <xf numFmtId="0" fontId="1" fillId="42" borderId="13" xfId="0" applyFont="1" applyFill="1" applyBorder="1" applyAlignment="1">
      <alignment horizontal="center" vertical="center" wrapText="1"/>
    </xf>
    <xf numFmtId="0" fontId="1" fillId="42" borderId="13" xfId="0" applyFont="1" applyFill="1" applyBorder="1" applyAlignment="1">
      <alignment horizontal="center" wrapText="1"/>
    </xf>
    <xf numFmtId="1" fontId="1" fillId="41" borderId="13" xfId="0" applyNumberFormat="1" applyFont="1" applyFill="1" applyBorder="1" applyAlignment="1">
      <alignment horizontal="center" wrapText="1"/>
    </xf>
    <xf numFmtId="4" fontId="1" fillId="36" borderId="13" xfId="0" applyNumberFormat="1" applyFont="1" applyFill="1" applyBorder="1" applyAlignment="1">
      <alignment horizontal="center" wrapText="1"/>
    </xf>
    <xf numFmtId="0" fontId="1" fillId="37" borderId="13" xfId="0" applyFont="1" applyFill="1" applyBorder="1" applyAlignment="1">
      <alignment horizontal="center" wrapText="1"/>
    </xf>
    <xf numFmtId="4" fontId="1" fillId="37" borderId="13" xfId="0" applyNumberFormat="1" applyFont="1" applyFill="1" applyBorder="1" applyAlignment="1">
      <alignment horizontal="center" wrapText="1"/>
    </xf>
    <xf numFmtId="0" fontId="11" fillId="37" borderId="13" xfId="0" applyFont="1" applyFill="1" applyBorder="1" applyAlignment="1">
      <alignment horizontal="center" wrapText="1"/>
    </xf>
    <xf numFmtId="0" fontId="34" fillId="37" borderId="13" xfId="0" applyFont="1" applyFill="1" applyBorder="1" applyAlignment="1">
      <alignment horizontal="center" wrapText="1"/>
    </xf>
    <xf numFmtId="4" fontId="3" fillId="37" borderId="13" xfId="0" applyNumberFormat="1" applyFont="1" applyFill="1" applyBorder="1" applyAlignment="1">
      <alignment horizontal="center" wrapText="1"/>
    </xf>
    <xf numFmtId="0" fontId="3" fillId="37" borderId="13" xfId="0" applyFont="1" applyFill="1" applyBorder="1" applyAlignment="1">
      <alignment horizontal="center" wrapText="1"/>
    </xf>
    <xf numFmtId="0" fontId="4" fillId="33" borderId="11" xfId="0" applyFont="1" applyFill="1" applyBorder="1" applyAlignment="1">
      <alignment horizontal="center" vertical="center" wrapText="1"/>
    </xf>
    <xf numFmtId="0" fontId="4" fillId="33" borderId="22" xfId="0" applyFont="1" applyFill="1" applyBorder="1" applyAlignment="1">
      <alignment horizontal="center" vertical="center" wrapText="1"/>
    </xf>
    <xf numFmtId="0" fontId="4" fillId="33" borderId="16"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10" fillId="34" borderId="11" xfId="0" applyFont="1" applyFill="1" applyBorder="1" applyAlignment="1" applyProtection="1">
      <alignment horizontal="center" wrapText="1"/>
      <protection locked="0"/>
    </xf>
    <xf numFmtId="0" fontId="10" fillId="34" borderId="22" xfId="0" applyFont="1" applyFill="1" applyBorder="1" applyAlignment="1" applyProtection="1">
      <alignment horizontal="center" wrapText="1"/>
      <protection locked="0"/>
    </xf>
    <xf numFmtId="0" fontId="10" fillId="34" borderId="16" xfId="0" applyFont="1" applyFill="1" applyBorder="1" applyAlignment="1" applyProtection="1">
      <alignment horizontal="center" wrapText="1"/>
      <protection locked="0"/>
    </xf>
    <xf numFmtId="0" fontId="2" fillId="34" borderId="13" xfId="0" applyFont="1" applyFill="1" applyBorder="1" applyAlignment="1">
      <alignment horizontal="center" wrapText="1"/>
    </xf>
    <xf numFmtId="0" fontId="12" fillId="34" borderId="13" xfId="0" applyFont="1" applyFill="1" applyBorder="1" applyAlignment="1">
      <alignment horizontal="center" vertical="center" wrapText="1"/>
    </xf>
    <xf numFmtId="0" fontId="0" fillId="0" borderId="11" xfId="0" applyFont="1" applyBorder="1" applyAlignment="1">
      <alignment horizontal="center" wrapText="1"/>
    </xf>
    <xf numFmtId="0" fontId="0" fillId="0" borderId="22" xfId="0" applyFont="1" applyBorder="1" applyAlignment="1">
      <alignment horizontal="center" wrapText="1"/>
    </xf>
    <xf numFmtId="0" fontId="0" fillId="0" borderId="16" xfId="0" applyFont="1" applyBorder="1" applyAlignment="1">
      <alignment horizontal="center" wrapText="1"/>
    </xf>
    <xf numFmtId="0" fontId="0" fillId="0" borderId="13" xfId="0" applyFont="1" applyFill="1" applyBorder="1" applyAlignment="1">
      <alignment horizontal="left" vertical="center" wrapText="1"/>
    </xf>
    <xf numFmtId="1" fontId="2" fillId="42" borderId="13" xfId="0" applyNumberFormat="1" applyFont="1" applyFill="1" applyBorder="1" applyAlignment="1">
      <alignment horizontal="center" wrapText="1"/>
    </xf>
    <xf numFmtId="1" fontId="1" fillId="42" borderId="13" xfId="0" applyNumberFormat="1" applyFont="1" applyFill="1" applyBorder="1" applyAlignment="1">
      <alignment horizontal="center" wrapText="1"/>
    </xf>
    <xf numFmtId="0" fontId="30" fillId="39" borderId="13" xfId="0" applyFont="1" applyFill="1" applyBorder="1" applyAlignment="1">
      <alignment horizontal="center" vertical="center"/>
    </xf>
    <xf numFmtId="4" fontId="3" fillId="37" borderId="11" xfId="0" applyNumberFormat="1" applyFont="1" applyFill="1" applyBorder="1" applyAlignment="1">
      <alignment horizontal="center" wrapText="1"/>
    </xf>
    <xf numFmtId="4" fontId="3" fillId="37" borderId="22" xfId="0" applyNumberFormat="1" applyFont="1" applyFill="1" applyBorder="1" applyAlignment="1">
      <alignment horizontal="center" wrapText="1"/>
    </xf>
    <xf numFmtId="4" fontId="3" fillId="37" borderId="16" xfId="0" applyNumberFormat="1" applyFont="1" applyFill="1" applyBorder="1" applyAlignment="1">
      <alignment horizontal="center" wrapText="1"/>
    </xf>
    <xf numFmtId="0" fontId="4" fillId="34" borderId="20" xfId="0" applyFont="1" applyFill="1" applyBorder="1" applyAlignment="1">
      <alignment horizontal="center" vertical="center" wrapText="1"/>
    </xf>
    <xf numFmtId="0" fontId="4" fillId="34" borderId="21" xfId="0" applyFont="1" applyFill="1" applyBorder="1" applyAlignment="1">
      <alignment horizontal="center" vertical="center" wrapText="1"/>
    </xf>
    <xf numFmtId="0" fontId="4" fillId="34" borderId="19" xfId="0" applyFont="1" applyFill="1" applyBorder="1" applyAlignment="1">
      <alignment horizontal="center" vertical="center" wrapText="1"/>
    </xf>
    <xf numFmtId="0" fontId="4" fillId="34" borderId="26" xfId="0" applyFont="1" applyFill="1" applyBorder="1" applyAlignment="1">
      <alignment horizontal="center" vertical="center" wrapText="1"/>
    </xf>
    <xf numFmtId="0" fontId="4" fillId="34" borderId="27" xfId="0" applyFont="1" applyFill="1" applyBorder="1" applyAlignment="1">
      <alignment horizontal="center" vertical="center" wrapText="1"/>
    </xf>
    <xf numFmtId="0" fontId="4" fillId="34" borderId="28" xfId="0" applyFont="1" applyFill="1" applyBorder="1" applyAlignment="1">
      <alignment horizontal="center" vertical="center" wrapText="1"/>
    </xf>
    <xf numFmtId="3" fontId="3" fillId="0" borderId="21" xfId="0" applyNumberFormat="1" applyFont="1" applyBorder="1" applyAlignment="1">
      <alignment horizontal="center" wrapText="1"/>
    </xf>
    <xf numFmtId="0" fontId="3" fillId="0" borderId="21" xfId="0" applyFont="1" applyBorder="1" applyAlignment="1">
      <alignment horizontal="center" wrapText="1"/>
    </xf>
    <xf numFmtId="0" fontId="1" fillId="33" borderId="13" xfId="0" applyFont="1" applyFill="1" applyBorder="1" applyAlignment="1">
      <alignment horizontal="center" vertical="center"/>
    </xf>
    <xf numFmtId="0" fontId="1" fillId="34" borderId="11" xfId="0" applyFont="1" applyFill="1" applyBorder="1" applyAlignment="1">
      <alignment horizontal="center" vertical="center"/>
    </xf>
    <xf numFmtId="0" fontId="1" fillId="33" borderId="13" xfId="0" applyFont="1" applyFill="1" applyBorder="1" applyAlignment="1">
      <alignment horizontal="center" vertical="center" wrapText="1"/>
    </xf>
    <xf numFmtId="0" fontId="1" fillId="34" borderId="11" xfId="0" applyFont="1" applyFill="1" applyBorder="1" applyAlignment="1">
      <alignment horizontal="center" vertical="center" wrapText="1"/>
    </xf>
    <xf numFmtId="0" fontId="1" fillId="33" borderId="22" xfId="0" applyFont="1" applyFill="1" applyBorder="1" applyAlignment="1">
      <alignment horizontal="center" vertical="center" wrapText="1"/>
    </xf>
    <xf numFmtId="0" fontId="1" fillId="34" borderId="16" xfId="0" applyFont="1" applyFill="1" applyBorder="1" applyAlignment="1">
      <alignment horizontal="center" vertical="center" wrapText="1"/>
    </xf>
    <xf numFmtId="1" fontId="1" fillId="33" borderId="20" xfId="0" applyNumberFormat="1" applyFont="1" applyFill="1" applyBorder="1" applyAlignment="1">
      <alignment horizontal="center" wrapText="1"/>
    </xf>
    <xf numFmtId="1" fontId="1" fillId="33" borderId="21" xfId="0" applyNumberFormat="1" applyFont="1" applyFill="1" applyBorder="1" applyAlignment="1">
      <alignment horizontal="center" wrapText="1"/>
    </xf>
    <xf numFmtId="1" fontId="1" fillId="33" borderId="19" xfId="0" applyNumberFormat="1" applyFont="1" applyFill="1" applyBorder="1" applyAlignment="1">
      <alignment horizontal="center" wrapText="1"/>
    </xf>
    <xf numFmtId="0" fontId="2" fillId="33" borderId="20" xfId="0" applyFont="1" applyFill="1" applyBorder="1" applyAlignment="1">
      <alignment horizontal="center" vertical="center" wrapText="1"/>
    </xf>
    <xf numFmtId="0" fontId="2" fillId="33" borderId="0" xfId="0" applyFont="1" applyFill="1" applyBorder="1" applyAlignment="1">
      <alignment horizontal="center" vertical="center" wrapText="1"/>
    </xf>
    <xf numFmtId="1" fontId="1" fillId="33" borderId="18" xfId="0" applyNumberFormat="1" applyFont="1" applyFill="1" applyBorder="1" applyAlignment="1">
      <alignment horizontal="center" wrapText="1"/>
    </xf>
    <xf numFmtId="1" fontId="1" fillId="33" borderId="29" xfId="0" applyNumberFormat="1" applyFont="1" applyFill="1" applyBorder="1" applyAlignment="1">
      <alignment horizontal="center" wrapText="1"/>
    </xf>
    <xf numFmtId="1" fontId="2" fillId="33" borderId="30" xfId="0" applyNumberFormat="1" applyFont="1" applyFill="1" applyBorder="1" applyAlignment="1">
      <alignment horizontal="center" wrapText="1"/>
    </xf>
    <xf numFmtId="1" fontId="2" fillId="33" borderId="17" xfId="0" applyNumberFormat="1" applyFont="1" applyFill="1" applyBorder="1" applyAlignment="1">
      <alignment horizontal="center" wrapText="1"/>
    </xf>
    <xf numFmtId="0" fontId="4" fillId="36" borderId="13" xfId="0" applyFont="1" applyFill="1" applyBorder="1" applyAlignment="1">
      <alignment horizontal="center" wrapText="1"/>
    </xf>
    <xf numFmtId="0" fontId="0" fillId="0" borderId="13" xfId="0" applyFont="1" applyBorder="1" applyAlignment="1">
      <alignment horizontal="center" wrapText="1"/>
    </xf>
    <xf numFmtId="0" fontId="10" fillId="34" borderId="13" xfId="0" applyFont="1" applyFill="1" applyBorder="1" applyAlignment="1" applyProtection="1">
      <alignment horizontal="center" wrapText="1"/>
      <protection locked="0"/>
    </xf>
    <xf numFmtId="0" fontId="19" fillId="34" borderId="13" xfId="0" applyFont="1" applyFill="1" applyBorder="1" applyAlignment="1" applyProtection="1">
      <alignment horizontal="center" wrapText="1"/>
      <protection locked="0"/>
    </xf>
    <xf numFmtId="0" fontId="19" fillId="34" borderId="11" xfId="0" applyFont="1" applyFill="1" applyBorder="1" applyAlignment="1" applyProtection="1">
      <alignment horizontal="center" wrapText="1"/>
      <protection locked="0"/>
    </xf>
    <xf numFmtId="1" fontId="1" fillId="33" borderId="31" xfId="0" applyNumberFormat="1" applyFont="1" applyFill="1" applyBorder="1" applyAlignment="1">
      <alignment horizontal="center" wrapText="1"/>
    </xf>
    <xf numFmtId="1" fontId="1" fillId="33" borderId="32" xfId="0" applyNumberFormat="1" applyFont="1" applyFill="1" applyBorder="1" applyAlignment="1">
      <alignment horizontal="center" wrapText="1"/>
    </xf>
    <xf numFmtId="1" fontId="1" fillId="33" borderId="33" xfId="0" applyNumberFormat="1" applyFont="1" applyFill="1" applyBorder="1" applyAlignment="1">
      <alignment horizontal="center" wrapText="1"/>
    </xf>
    <xf numFmtId="0" fontId="4" fillId="0" borderId="13" xfId="0" applyFont="1" applyFill="1" applyBorder="1" applyAlignment="1">
      <alignment horizontal="center" vertical="center" wrapText="1"/>
    </xf>
    <xf numFmtId="0" fontId="10" fillId="34" borderId="13" xfId="0" applyFont="1" applyFill="1" applyBorder="1" applyAlignment="1" applyProtection="1">
      <alignment horizontal="left" wrapText="1"/>
      <protection locked="0"/>
    </xf>
    <xf numFmtId="0" fontId="10" fillId="34" borderId="11" xfId="0" applyFont="1" applyFill="1" applyBorder="1" applyAlignment="1" applyProtection="1">
      <alignment horizontal="left" wrapText="1"/>
      <protection locked="0"/>
    </xf>
    <xf numFmtId="0" fontId="12" fillId="34" borderId="26" xfId="0" applyFont="1" applyFill="1" applyBorder="1" applyAlignment="1">
      <alignment horizontal="center" vertical="center" wrapText="1"/>
    </xf>
    <xf numFmtId="0" fontId="12" fillId="34" borderId="27" xfId="0" applyFont="1" applyFill="1" applyBorder="1" applyAlignment="1">
      <alignment horizontal="center" vertical="center" wrapText="1"/>
    </xf>
    <xf numFmtId="0" fontId="12" fillId="34" borderId="28" xfId="0" applyFont="1" applyFill="1" applyBorder="1" applyAlignment="1">
      <alignment horizontal="center" vertical="center" wrapText="1"/>
    </xf>
    <xf numFmtId="0" fontId="4" fillId="33" borderId="13" xfId="0" applyFont="1" applyFill="1" applyBorder="1" applyAlignment="1">
      <alignment horizontal="center" vertical="center" wrapText="1"/>
    </xf>
    <xf numFmtId="0" fontId="30" fillId="39" borderId="20" xfId="0" applyFont="1" applyFill="1" applyBorder="1" applyAlignment="1">
      <alignment horizontal="center" vertical="center"/>
    </xf>
    <xf numFmtId="0" fontId="30" fillId="39" borderId="21" xfId="0" applyFont="1" applyFill="1" applyBorder="1" applyAlignment="1">
      <alignment horizontal="center" vertical="center"/>
    </xf>
    <xf numFmtId="0" fontId="30" fillId="39" borderId="19" xfId="0" applyFont="1" applyFill="1" applyBorder="1" applyAlignment="1">
      <alignment horizontal="center" vertical="center"/>
    </xf>
    <xf numFmtId="0" fontId="8" fillId="0" borderId="13" xfId="0" applyFont="1" applyBorder="1" applyAlignment="1">
      <alignment horizontal="center" wrapText="1"/>
    </xf>
    <xf numFmtId="0" fontId="5" fillId="0" borderId="0" xfId="0" applyFont="1" applyFill="1" applyAlignment="1">
      <alignment horizontal="center" wrapText="1"/>
    </xf>
    <xf numFmtId="0" fontId="3" fillId="0" borderId="11"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5" fillId="38" borderId="11" xfId="0" applyFont="1" applyFill="1" applyBorder="1" applyAlignment="1">
      <alignment horizontal="center" wrapText="1"/>
    </xf>
    <xf numFmtId="0" fontId="5" fillId="38" borderId="22" xfId="0" applyFont="1" applyFill="1" applyBorder="1" applyAlignment="1">
      <alignment horizontal="center" wrapText="1"/>
    </xf>
    <xf numFmtId="0" fontId="5" fillId="38" borderId="16" xfId="0" applyFont="1" applyFill="1" applyBorder="1" applyAlignment="1">
      <alignment horizontal="center" wrapText="1"/>
    </xf>
    <xf numFmtId="0" fontId="19" fillId="34" borderId="22" xfId="0" applyFont="1" applyFill="1" applyBorder="1" applyAlignment="1" applyProtection="1">
      <alignment horizontal="center" wrapText="1"/>
      <protection locked="0"/>
    </xf>
    <xf numFmtId="0" fontId="19" fillId="34" borderId="16" xfId="0" applyFont="1" applyFill="1" applyBorder="1" applyAlignment="1" applyProtection="1">
      <alignment horizontal="center" wrapText="1"/>
      <protection locked="0"/>
    </xf>
    <xf numFmtId="4" fontId="3" fillId="37" borderId="15" xfId="0" applyNumberFormat="1" applyFont="1" applyFill="1" applyBorder="1" applyAlignment="1">
      <alignment horizontal="center" wrapText="1"/>
    </xf>
    <xf numFmtId="4" fontId="3" fillId="37" borderId="12" xfId="0" applyNumberFormat="1" applyFont="1" applyFill="1" applyBorder="1" applyAlignment="1">
      <alignment horizontal="center" wrapText="1"/>
    </xf>
    <xf numFmtId="4" fontId="3" fillId="37" borderId="17" xfId="0" applyNumberFormat="1" applyFont="1" applyFill="1" applyBorder="1" applyAlignment="1">
      <alignment horizontal="center" wrapText="1"/>
    </xf>
    <xf numFmtId="4" fontId="0" fillId="0" borderId="17" xfId="0" applyNumberFormat="1" applyFont="1" applyBorder="1" applyAlignment="1">
      <alignment horizontal="center" wrapText="1"/>
    </xf>
    <xf numFmtId="4" fontId="0" fillId="0" borderId="19" xfId="0" applyNumberFormat="1" applyFont="1" applyBorder="1" applyAlignment="1">
      <alignment horizontal="center" wrapText="1"/>
    </xf>
    <xf numFmtId="4" fontId="0" fillId="0" borderId="13" xfId="0" applyNumberFormat="1" applyFont="1" applyBorder="1" applyAlignment="1">
      <alignment horizontal="center" wrapText="1"/>
    </xf>
    <xf numFmtId="4" fontId="0" fillId="0" borderId="11" xfId="0" applyNumberFormat="1" applyFont="1" applyBorder="1" applyAlignment="1">
      <alignment horizontal="center" wrapText="1"/>
    </xf>
    <xf numFmtId="4" fontId="4" fillId="0" borderId="13" xfId="0" applyNumberFormat="1" applyFont="1" applyBorder="1" applyAlignment="1">
      <alignment horizontal="center" wrapText="1"/>
    </xf>
    <xf numFmtId="4" fontId="4" fillId="0" borderId="11" xfId="0" applyNumberFormat="1" applyFont="1" applyBorder="1" applyAlignment="1">
      <alignment horizontal="center" wrapText="1"/>
    </xf>
    <xf numFmtId="187" fontId="1" fillId="37" borderId="13" xfId="0" applyNumberFormat="1" applyFont="1" applyFill="1" applyBorder="1" applyAlignment="1">
      <alignment horizontal="center" wrapText="1"/>
    </xf>
    <xf numFmtId="187" fontId="0" fillId="0" borderId="13" xfId="0" applyNumberFormat="1" applyBorder="1" applyAlignment="1">
      <alignment horizontal="center" wrapText="1"/>
    </xf>
    <xf numFmtId="0" fontId="2" fillId="41" borderId="13" xfId="0" applyFont="1" applyFill="1" applyBorder="1" applyAlignment="1">
      <alignment horizontal="center" wrapText="1"/>
    </xf>
    <xf numFmtId="4" fontId="0" fillId="0" borderId="13" xfId="0" applyNumberFormat="1" applyBorder="1" applyAlignment="1">
      <alignment horizontal="center" wrapText="1"/>
    </xf>
    <xf numFmtId="0" fontId="2" fillId="41" borderId="11" xfId="0" applyFont="1" applyFill="1" applyBorder="1" applyAlignment="1">
      <alignment horizontal="center" wrapText="1"/>
    </xf>
    <xf numFmtId="0" fontId="2" fillId="41" borderId="22" xfId="0" applyFont="1" applyFill="1" applyBorder="1" applyAlignment="1">
      <alignment horizontal="center" wrapText="1"/>
    </xf>
    <xf numFmtId="0" fontId="2" fillId="41" borderId="16" xfId="0" applyFont="1" applyFill="1" applyBorder="1" applyAlignment="1">
      <alignment horizontal="center" wrapText="1"/>
    </xf>
    <xf numFmtId="187" fontId="1" fillId="37" borderId="13" xfId="54" applyNumberFormat="1" applyFont="1" applyFill="1" applyBorder="1" applyAlignment="1">
      <alignment horizontal="center" wrapText="1"/>
      <protection/>
    </xf>
    <xf numFmtId="187" fontId="0" fillId="0" borderId="13" xfId="54" applyNumberFormat="1" applyBorder="1" applyAlignment="1">
      <alignment horizontal="center" wrapText="1"/>
      <protection/>
    </xf>
    <xf numFmtId="0" fontId="10" fillId="41" borderId="27" xfId="0" applyFont="1" applyFill="1" applyBorder="1" applyAlignment="1">
      <alignment horizontal="center"/>
    </xf>
    <xf numFmtId="0" fontId="10" fillId="37" borderId="27" xfId="0" applyFont="1" applyFill="1" applyBorder="1" applyAlignment="1">
      <alignment horizontal="center" wrapText="1"/>
    </xf>
    <xf numFmtId="0" fontId="4" fillId="41" borderId="13" xfId="0" applyFont="1" applyFill="1" applyBorder="1" applyAlignment="1">
      <alignment horizontal="center" vertical="center"/>
    </xf>
    <xf numFmtId="0" fontId="4" fillId="39" borderId="13" xfId="0" applyFont="1" applyFill="1" applyBorder="1" applyAlignment="1">
      <alignment horizontal="center" vertical="center" wrapText="1"/>
    </xf>
    <xf numFmtId="0" fontId="4" fillId="39" borderId="13" xfId="0" applyFont="1" applyFill="1" applyBorder="1" applyAlignment="1">
      <alignment horizontal="center" wrapText="1"/>
    </xf>
    <xf numFmtId="0" fontId="26" fillId="0" borderId="11" xfId="0" applyFont="1" applyFill="1" applyBorder="1" applyAlignment="1">
      <alignment horizontal="left" wrapText="1"/>
    </xf>
    <xf numFmtId="0" fontId="26" fillId="0" borderId="22" xfId="0" applyFont="1" applyFill="1" applyBorder="1" applyAlignment="1">
      <alignment horizontal="left" wrapText="1"/>
    </xf>
    <xf numFmtId="0" fontId="26" fillId="0" borderId="16" xfId="0" applyFont="1" applyFill="1" applyBorder="1" applyAlignment="1">
      <alignment horizontal="left" wrapText="1"/>
    </xf>
    <xf numFmtId="0" fontId="5" fillId="33" borderId="13" xfId="0" applyFont="1" applyFill="1" applyBorder="1" applyAlignment="1">
      <alignment horizontal="center" wrapText="1"/>
    </xf>
    <xf numFmtId="0" fontId="20" fillId="41" borderId="13" xfId="0" applyFont="1" applyFill="1" applyBorder="1" applyAlignment="1">
      <alignment horizontal="center" wrapText="1"/>
    </xf>
    <xf numFmtId="0" fontId="1" fillId="41" borderId="13" xfId="0" applyFont="1" applyFill="1" applyBorder="1" applyAlignment="1">
      <alignment horizontal="center" vertical="center"/>
    </xf>
    <xf numFmtId="0" fontId="1" fillId="39" borderId="13" xfId="0" applyFont="1" applyFill="1" applyBorder="1" applyAlignment="1">
      <alignment horizontal="center" wrapText="1"/>
    </xf>
    <xf numFmtId="4" fontId="1" fillId="37" borderId="13" xfId="54" applyNumberFormat="1" applyFont="1" applyFill="1" applyBorder="1" applyAlignment="1">
      <alignment horizontal="center" wrapText="1"/>
      <protection/>
    </xf>
    <xf numFmtId="4" fontId="0" fillId="0" borderId="13" xfId="54" applyNumberFormat="1" applyBorder="1" applyAlignment="1">
      <alignment horizontal="center" wrapText="1"/>
      <protection/>
    </xf>
  </cellXfs>
  <cellStyles count="51">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xfId="42"/>
    <cellStyle name="Comma [0]" xfId="43"/>
    <cellStyle name="Eingabe" xfId="44"/>
    <cellStyle name="Ergebnis" xfId="45"/>
    <cellStyle name="Erklärender Text" xfId="46"/>
    <cellStyle name="Euro" xfId="47"/>
    <cellStyle name="Gut" xfId="48"/>
    <cellStyle name="Hyperlink" xfId="49"/>
    <cellStyle name="Neutral" xfId="50"/>
    <cellStyle name="Notiz" xfId="51"/>
    <cellStyle name="Percent" xfId="52"/>
    <cellStyle name="Schlecht" xfId="53"/>
    <cellStyle name="Standard 2" xfId="54"/>
    <cellStyle name="Überschrift" xfId="55"/>
    <cellStyle name="Überschrift 1" xfId="56"/>
    <cellStyle name="Überschrift 2" xfId="57"/>
    <cellStyle name="Überschrift 3" xfId="58"/>
    <cellStyle name="Überschrift 4" xfId="59"/>
    <cellStyle name="Verknüpfte Zelle" xfId="60"/>
    <cellStyle name="Currency" xfId="61"/>
    <cellStyle name="Currency [0]" xfId="62"/>
    <cellStyle name="Warnender Text" xfId="63"/>
    <cellStyle name="Zelle überprüfen"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V10"/>
  <sheetViews>
    <sheetView tabSelected="1" zoomScalePageLayoutView="0" workbookViewId="0" topLeftCell="A1">
      <selection activeCell="A1" sqref="A1"/>
    </sheetView>
  </sheetViews>
  <sheetFormatPr defaultColWidth="11.421875" defaultRowHeight="12.75"/>
  <cols>
    <col min="1" max="6" width="11.421875" style="32" customWidth="1"/>
    <col min="7" max="7" width="15.8515625" style="32" customWidth="1"/>
  </cols>
  <sheetData>
    <row r="1" spans="1:256" ht="20.25">
      <c r="A1" s="270"/>
      <c r="D1" s="298"/>
      <c r="H1" s="32"/>
      <c r="I1" s="32"/>
      <c r="J1" s="32"/>
      <c r="K1" s="32"/>
      <c r="L1" s="32"/>
      <c r="M1" s="32"/>
      <c r="N1" s="32"/>
      <c r="O1" s="32"/>
      <c r="P1" s="32"/>
      <c r="Q1" s="32"/>
      <c r="R1" s="32"/>
      <c r="S1" s="32"/>
      <c r="T1" s="32"/>
      <c r="U1" s="32"/>
      <c r="V1" s="32"/>
      <c r="W1" s="32"/>
      <c r="X1" s="32"/>
      <c r="Y1" s="32"/>
      <c r="Z1" s="32"/>
      <c r="AA1" s="32"/>
      <c r="AB1" s="32"/>
      <c r="AC1" s="32"/>
      <c r="AD1" s="32"/>
      <c r="AE1" s="32"/>
      <c r="AF1" s="32"/>
      <c r="AG1" s="32"/>
      <c r="AH1" s="32"/>
      <c r="AI1" s="32"/>
      <c r="AJ1" s="32"/>
      <c r="AK1" s="32"/>
      <c r="AL1" s="32"/>
      <c r="AM1" s="32"/>
      <c r="AN1" s="32"/>
      <c r="AO1" s="32"/>
      <c r="AP1" s="32"/>
      <c r="AQ1" s="32"/>
      <c r="AR1" s="32"/>
      <c r="AS1" s="32"/>
      <c r="AT1" s="32"/>
      <c r="AU1" s="32"/>
      <c r="AV1" s="32"/>
      <c r="AW1" s="32"/>
      <c r="AX1" s="32"/>
      <c r="AY1" s="32"/>
      <c r="AZ1" s="32"/>
      <c r="BA1" s="32"/>
      <c r="BB1" s="32"/>
      <c r="BC1" s="32"/>
      <c r="BD1" s="32"/>
      <c r="BE1" s="32"/>
      <c r="BF1" s="32"/>
      <c r="BG1" s="32"/>
      <c r="BH1" s="32"/>
      <c r="BI1" s="32"/>
      <c r="BJ1" s="32"/>
      <c r="BK1" s="32"/>
      <c r="BL1" s="32"/>
      <c r="BM1" s="32"/>
      <c r="BN1" s="32"/>
      <c r="BO1" s="32"/>
      <c r="BP1" s="32"/>
      <c r="BQ1" s="32"/>
      <c r="BR1" s="32"/>
      <c r="BS1" s="32"/>
      <c r="BT1" s="32"/>
      <c r="BU1" s="32"/>
      <c r="BV1" s="32"/>
      <c r="BW1" s="32"/>
      <c r="BX1" s="32"/>
      <c r="BY1" s="32"/>
      <c r="BZ1" s="32"/>
      <c r="CA1" s="32"/>
      <c r="CB1" s="32"/>
      <c r="CC1" s="32"/>
      <c r="CD1" s="32"/>
      <c r="CE1" s="32"/>
      <c r="CF1" s="32"/>
      <c r="CG1" s="32"/>
      <c r="CH1" s="32"/>
      <c r="CI1" s="32"/>
      <c r="CJ1" s="32"/>
      <c r="CK1" s="32"/>
      <c r="CL1" s="32"/>
      <c r="CM1" s="32"/>
      <c r="CN1" s="32"/>
      <c r="CO1" s="32"/>
      <c r="CP1" s="32"/>
      <c r="CQ1" s="32"/>
      <c r="CR1" s="32"/>
      <c r="CS1" s="32"/>
      <c r="CT1" s="32"/>
      <c r="CU1" s="32"/>
      <c r="CV1" s="32"/>
      <c r="CW1" s="32"/>
      <c r="CX1" s="32"/>
      <c r="CY1" s="32"/>
      <c r="CZ1" s="32"/>
      <c r="DA1" s="32"/>
      <c r="DB1" s="32"/>
      <c r="DC1" s="32"/>
      <c r="DD1" s="32"/>
      <c r="DE1" s="32"/>
      <c r="DF1" s="32"/>
      <c r="DG1" s="32"/>
      <c r="DH1" s="32"/>
      <c r="DI1" s="32"/>
      <c r="DJ1" s="32"/>
      <c r="DK1" s="32"/>
      <c r="DL1" s="32"/>
      <c r="DM1" s="32"/>
      <c r="DN1" s="32"/>
      <c r="DO1" s="32"/>
      <c r="DP1" s="32"/>
      <c r="DQ1" s="32"/>
      <c r="DR1" s="32"/>
      <c r="DS1" s="32"/>
      <c r="DT1" s="32"/>
      <c r="DU1" s="32"/>
      <c r="DV1" s="32"/>
      <c r="DW1" s="32"/>
      <c r="DX1" s="32"/>
      <c r="DY1" s="32"/>
      <c r="DZ1" s="32"/>
      <c r="EA1" s="32"/>
      <c r="EB1" s="32"/>
      <c r="EC1" s="32"/>
      <c r="ED1" s="32"/>
      <c r="EE1" s="32"/>
      <c r="EF1" s="32"/>
      <c r="EG1" s="32"/>
      <c r="EH1" s="32"/>
      <c r="EI1" s="32"/>
      <c r="EJ1" s="32"/>
      <c r="EK1" s="32"/>
      <c r="EL1" s="32"/>
      <c r="EM1" s="32"/>
      <c r="EN1" s="32"/>
      <c r="EO1" s="32"/>
      <c r="EP1" s="32"/>
      <c r="EQ1" s="32"/>
      <c r="ER1" s="32"/>
      <c r="ES1" s="32"/>
      <c r="ET1" s="32"/>
      <c r="EU1" s="32"/>
      <c r="EV1" s="32"/>
      <c r="EW1" s="32"/>
      <c r="EX1" s="32"/>
      <c r="EY1" s="32"/>
      <c r="EZ1" s="32"/>
      <c r="FA1" s="32"/>
      <c r="FB1" s="32"/>
      <c r="FC1" s="32"/>
      <c r="FD1" s="32"/>
      <c r="FE1" s="32"/>
      <c r="FF1" s="32"/>
      <c r="FG1" s="32"/>
      <c r="FH1" s="32"/>
      <c r="FI1" s="32"/>
      <c r="FJ1" s="32"/>
      <c r="FK1" s="32"/>
      <c r="FL1" s="32"/>
      <c r="FM1" s="32"/>
      <c r="FN1" s="32"/>
      <c r="FO1" s="32"/>
      <c r="FP1" s="32"/>
      <c r="FQ1" s="32"/>
      <c r="FR1" s="32"/>
      <c r="FS1" s="32"/>
      <c r="FT1" s="32"/>
      <c r="FU1" s="32"/>
      <c r="FV1" s="32"/>
      <c r="FW1" s="32"/>
      <c r="FX1" s="32"/>
      <c r="FY1" s="32"/>
      <c r="FZ1" s="32"/>
      <c r="GA1" s="32"/>
      <c r="GB1" s="32"/>
      <c r="GC1" s="32"/>
      <c r="GD1" s="32"/>
      <c r="GE1" s="32"/>
      <c r="GF1" s="32"/>
      <c r="GG1" s="32"/>
      <c r="GH1" s="32"/>
      <c r="GI1" s="32"/>
      <c r="GJ1" s="32"/>
      <c r="GK1" s="32"/>
      <c r="GL1" s="32"/>
      <c r="GM1" s="32"/>
      <c r="GN1" s="32"/>
      <c r="GO1" s="32"/>
      <c r="GP1" s="32"/>
      <c r="GQ1" s="32"/>
      <c r="GR1" s="32"/>
      <c r="GS1" s="32"/>
      <c r="GT1" s="32"/>
      <c r="GU1" s="32"/>
      <c r="GV1" s="32"/>
      <c r="GW1" s="32"/>
      <c r="GX1" s="32"/>
      <c r="GY1" s="32"/>
      <c r="GZ1" s="32"/>
      <c r="HA1" s="32"/>
      <c r="HB1" s="32"/>
      <c r="HC1" s="32"/>
      <c r="HD1" s="32"/>
      <c r="HE1" s="32"/>
      <c r="HF1" s="32"/>
      <c r="HG1" s="32"/>
      <c r="HH1" s="32"/>
      <c r="HI1" s="32"/>
      <c r="HJ1" s="32"/>
      <c r="HK1" s="32"/>
      <c r="HL1" s="32"/>
      <c r="HM1" s="32"/>
      <c r="HN1" s="32"/>
      <c r="HO1" s="32"/>
      <c r="HP1" s="32"/>
      <c r="HQ1" s="32"/>
      <c r="HR1" s="32"/>
      <c r="HS1" s="32"/>
      <c r="HT1" s="32"/>
      <c r="HU1" s="32"/>
      <c r="HV1" s="32"/>
      <c r="HW1" s="32"/>
      <c r="HX1" s="32"/>
      <c r="HY1" s="32"/>
      <c r="HZ1" s="32"/>
      <c r="IA1" s="32"/>
      <c r="IB1" s="32"/>
      <c r="IC1" s="32"/>
      <c r="ID1" s="32"/>
      <c r="IE1" s="32"/>
      <c r="IF1" s="32"/>
      <c r="IG1" s="32"/>
      <c r="IH1" s="32"/>
      <c r="II1" s="32"/>
      <c r="IJ1" s="32"/>
      <c r="IK1" s="32"/>
      <c r="IL1" s="32"/>
      <c r="IM1" s="32"/>
      <c r="IN1" s="32"/>
      <c r="IO1" s="32"/>
      <c r="IP1" s="32"/>
      <c r="IQ1" s="32"/>
      <c r="IR1" s="32"/>
      <c r="IS1" s="32"/>
      <c r="IT1" s="32"/>
      <c r="IU1" s="32"/>
      <c r="IV1" s="32"/>
    </row>
    <row r="2" spans="4:256" ht="12.75">
      <c r="D2" s="33"/>
      <c r="H2" s="32"/>
      <c r="I2" s="32"/>
      <c r="J2" s="32"/>
      <c r="K2" s="32"/>
      <c r="L2" s="32"/>
      <c r="M2" s="32"/>
      <c r="N2" s="32"/>
      <c r="O2" s="32"/>
      <c r="P2" s="32"/>
      <c r="Q2" s="32"/>
      <c r="R2" s="32"/>
      <c r="S2" s="32"/>
      <c r="T2" s="32"/>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c r="BK2" s="32"/>
      <c r="BL2" s="32"/>
      <c r="BM2" s="32"/>
      <c r="BN2" s="32"/>
      <c r="BO2" s="32"/>
      <c r="BP2" s="32"/>
      <c r="BQ2" s="32"/>
      <c r="BR2" s="32"/>
      <c r="BS2" s="32"/>
      <c r="BT2" s="32"/>
      <c r="BU2" s="32"/>
      <c r="BV2" s="32"/>
      <c r="BW2" s="32"/>
      <c r="BX2" s="32"/>
      <c r="BY2" s="32"/>
      <c r="BZ2" s="32"/>
      <c r="CA2" s="32"/>
      <c r="CB2" s="32"/>
      <c r="CC2" s="32"/>
      <c r="CD2" s="32"/>
      <c r="CE2" s="32"/>
      <c r="CF2" s="32"/>
      <c r="CG2" s="32"/>
      <c r="CH2" s="32"/>
      <c r="CI2" s="32"/>
      <c r="CJ2" s="32"/>
      <c r="CK2" s="32"/>
      <c r="CL2" s="32"/>
      <c r="CM2" s="32"/>
      <c r="CN2" s="32"/>
      <c r="CO2" s="32"/>
      <c r="CP2" s="32"/>
      <c r="CQ2" s="32"/>
      <c r="CR2" s="32"/>
      <c r="CS2" s="32"/>
      <c r="CT2" s="32"/>
      <c r="CU2" s="32"/>
      <c r="CV2" s="32"/>
      <c r="CW2" s="32"/>
      <c r="CX2" s="32"/>
      <c r="CY2" s="32"/>
      <c r="CZ2" s="32"/>
      <c r="DA2" s="32"/>
      <c r="DB2" s="32"/>
      <c r="DC2" s="32"/>
      <c r="DD2" s="32"/>
      <c r="DE2" s="32"/>
      <c r="DF2" s="32"/>
      <c r="DG2" s="32"/>
      <c r="DH2" s="32"/>
      <c r="DI2" s="32"/>
      <c r="DJ2" s="32"/>
      <c r="DK2" s="32"/>
      <c r="DL2" s="32"/>
      <c r="DM2" s="32"/>
      <c r="DN2" s="32"/>
      <c r="DO2" s="32"/>
      <c r="DP2" s="32"/>
      <c r="DQ2" s="32"/>
      <c r="DR2" s="32"/>
      <c r="DS2" s="32"/>
      <c r="DT2" s="32"/>
      <c r="DU2" s="32"/>
      <c r="DV2" s="32"/>
      <c r="DW2" s="32"/>
      <c r="DX2" s="32"/>
      <c r="DY2" s="32"/>
      <c r="DZ2" s="32"/>
      <c r="EA2" s="32"/>
      <c r="EB2" s="32"/>
      <c r="EC2" s="32"/>
      <c r="ED2" s="32"/>
      <c r="EE2" s="32"/>
      <c r="EF2" s="32"/>
      <c r="EG2" s="32"/>
      <c r="EH2" s="32"/>
      <c r="EI2" s="32"/>
      <c r="EJ2" s="32"/>
      <c r="EK2" s="32"/>
      <c r="EL2" s="32"/>
      <c r="EM2" s="32"/>
      <c r="EN2" s="32"/>
      <c r="EO2" s="32"/>
      <c r="EP2" s="32"/>
      <c r="EQ2" s="32"/>
      <c r="ER2" s="32"/>
      <c r="ES2" s="32"/>
      <c r="ET2" s="32"/>
      <c r="EU2" s="32"/>
      <c r="EV2" s="32"/>
      <c r="EW2" s="32"/>
      <c r="EX2" s="32"/>
      <c r="EY2" s="32"/>
      <c r="EZ2" s="32"/>
      <c r="FA2" s="32"/>
      <c r="FB2" s="32"/>
      <c r="FC2" s="32"/>
      <c r="FD2" s="32"/>
      <c r="FE2" s="32"/>
      <c r="FF2" s="32"/>
      <c r="FG2" s="32"/>
      <c r="FH2" s="32"/>
      <c r="FI2" s="32"/>
      <c r="FJ2" s="32"/>
      <c r="FK2" s="32"/>
      <c r="FL2" s="32"/>
      <c r="FM2" s="32"/>
      <c r="FN2" s="32"/>
      <c r="FO2" s="32"/>
      <c r="FP2" s="32"/>
      <c r="FQ2" s="32"/>
      <c r="FR2" s="32"/>
      <c r="FS2" s="32"/>
      <c r="FT2" s="32"/>
      <c r="FU2" s="32"/>
      <c r="FV2" s="32"/>
      <c r="FW2" s="32"/>
      <c r="FX2" s="32"/>
      <c r="FY2" s="32"/>
      <c r="FZ2" s="32"/>
      <c r="GA2" s="32"/>
      <c r="GB2" s="32"/>
      <c r="GC2" s="32"/>
      <c r="GD2" s="32"/>
      <c r="GE2" s="32"/>
      <c r="GF2" s="32"/>
      <c r="GG2" s="32"/>
      <c r="GH2" s="32"/>
      <c r="GI2" s="32"/>
      <c r="GJ2" s="32"/>
      <c r="GK2" s="32"/>
      <c r="GL2" s="32"/>
      <c r="GM2" s="32"/>
      <c r="GN2" s="32"/>
      <c r="GO2" s="32"/>
      <c r="GP2" s="32"/>
      <c r="GQ2" s="32"/>
      <c r="GR2" s="32"/>
      <c r="GS2" s="32"/>
      <c r="GT2" s="32"/>
      <c r="GU2" s="32"/>
      <c r="GV2" s="32"/>
      <c r="GW2" s="32"/>
      <c r="GX2" s="32"/>
      <c r="GY2" s="32"/>
      <c r="GZ2" s="32"/>
      <c r="HA2" s="32"/>
      <c r="HB2" s="32"/>
      <c r="HC2" s="32"/>
      <c r="HD2" s="32"/>
      <c r="HE2" s="32"/>
      <c r="HF2" s="32"/>
      <c r="HG2" s="32"/>
      <c r="HH2" s="32"/>
      <c r="HI2" s="32"/>
      <c r="HJ2" s="32"/>
      <c r="HK2" s="32"/>
      <c r="HL2" s="32"/>
      <c r="HM2" s="32"/>
      <c r="HN2" s="32"/>
      <c r="HO2" s="32"/>
      <c r="HP2" s="32"/>
      <c r="HQ2" s="32"/>
      <c r="HR2" s="32"/>
      <c r="HS2" s="32"/>
      <c r="HT2" s="32"/>
      <c r="HU2" s="32"/>
      <c r="HV2" s="32"/>
      <c r="HW2" s="32"/>
      <c r="HX2" s="32"/>
      <c r="HY2" s="32"/>
      <c r="HZ2" s="32"/>
      <c r="IA2" s="32"/>
      <c r="IB2" s="32"/>
      <c r="IC2" s="32"/>
      <c r="ID2" s="32"/>
      <c r="IE2" s="32"/>
      <c r="IF2" s="32"/>
      <c r="IG2" s="32"/>
      <c r="IH2" s="32"/>
      <c r="II2" s="32"/>
      <c r="IJ2" s="32"/>
      <c r="IK2" s="32"/>
      <c r="IL2" s="32"/>
      <c r="IM2" s="32"/>
      <c r="IN2" s="32"/>
      <c r="IO2" s="32"/>
      <c r="IP2" s="32"/>
      <c r="IQ2" s="32"/>
      <c r="IR2" s="32"/>
      <c r="IS2" s="32"/>
      <c r="IT2" s="32"/>
      <c r="IU2" s="32"/>
      <c r="IV2" s="32"/>
    </row>
    <row r="3" spans="1:256" ht="15">
      <c r="A3" s="272" t="s">
        <v>373</v>
      </c>
      <c r="H3" s="32"/>
      <c r="I3" s="32"/>
      <c r="J3" s="32"/>
      <c r="K3" s="32"/>
      <c r="L3" s="32"/>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2"/>
      <c r="AX3" s="32"/>
      <c r="AY3" s="32"/>
      <c r="AZ3" s="32"/>
      <c r="BA3" s="32"/>
      <c r="BB3" s="32"/>
      <c r="BC3" s="32"/>
      <c r="BD3" s="32"/>
      <c r="BE3" s="32"/>
      <c r="BF3" s="32"/>
      <c r="BG3" s="32"/>
      <c r="BH3" s="32"/>
      <c r="BI3" s="32"/>
      <c r="BJ3" s="32"/>
      <c r="BK3" s="32"/>
      <c r="BL3" s="32"/>
      <c r="BM3" s="32"/>
      <c r="BN3" s="32"/>
      <c r="BO3" s="32"/>
      <c r="BP3" s="32"/>
      <c r="BQ3" s="32"/>
      <c r="BR3" s="32"/>
      <c r="BS3" s="32"/>
      <c r="BT3" s="32"/>
      <c r="BU3" s="32"/>
      <c r="BV3" s="32"/>
      <c r="BW3" s="32"/>
      <c r="BX3" s="32"/>
      <c r="BY3" s="32"/>
      <c r="BZ3" s="32"/>
      <c r="CA3" s="32"/>
      <c r="CB3" s="32"/>
      <c r="CC3" s="32"/>
      <c r="CD3" s="32"/>
      <c r="CE3" s="32"/>
      <c r="CF3" s="32"/>
      <c r="CG3" s="32"/>
      <c r="CH3" s="32"/>
      <c r="CI3" s="32"/>
      <c r="CJ3" s="32"/>
      <c r="CK3" s="32"/>
      <c r="CL3" s="32"/>
      <c r="CM3" s="32"/>
      <c r="CN3" s="32"/>
      <c r="CO3" s="32"/>
      <c r="CP3" s="32"/>
      <c r="CQ3" s="32"/>
      <c r="CR3" s="32"/>
      <c r="CS3" s="32"/>
      <c r="CT3" s="32"/>
      <c r="CU3" s="32"/>
      <c r="CV3" s="32"/>
      <c r="CW3" s="32"/>
      <c r="CX3" s="32"/>
      <c r="CY3" s="32"/>
      <c r="CZ3" s="32"/>
      <c r="DA3" s="32"/>
      <c r="DB3" s="32"/>
      <c r="DC3" s="32"/>
      <c r="DD3" s="32"/>
      <c r="DE3" s="32"/>
      <c r="DF3" s="32"/>
      <c r="DG3" s="32"/>
      <c r="DH3" s="32"/>
      <c r="DI3" s="32"/>
      <c r="DJ3" s="32"/>
      <c r="DK3" s="32"/>
      <c r="DL3" s="32"/>
      <c r="DM3" s="32"/>
      <c r="DN3" s="32"/>
      <c r="DO3" s="32"/>
      <c r="DP3" s="32"/>
      <c r="DQ3" s="32"/>
      <c r="DR3" s="32"/>
      <c r="DS3" s="32"/>
      <c r="DT3" s="32"/>
      <c r="DU3" s="32"/>
      <c r="DV3" s="32"/>
      <c r="DW3" s="32"/>
      <c r="DX3" s="32"/>
      <c r="DY3" s="32"/>
      <c r="DZ3" s="32"/>
      <c r="EA3" s="32"/>
      <c r="EB3" s="32"/>
      <c r="EC3" s="32"/>
      <c r="ED3" s="32"/>
      <c r="EE3" s="32"/>
      <c r="EF3" s="32"/>
      <c r="EG3" s="32"/>
      <c r="EH3" s="32"/>
      <c r="EI3" s="32"/>
      <c r="EJ3" s="32"/>
      <c r="EK3" s="32"/>
      <c r="EL3" s="32"/>
      <c r="EM3" s="32"/>
      <c r="EN3" s="32"/>
      <c r="EO3" s="32"/>
      <c r="EP3" s="32"/>
      <c r="EQ3" s="32"/>
      <c r="ER3" s="32"/>
      <c r="ES3" s="32"/>
      <c r="ET3" s="32"/>
      <c r="EU3" s="32"/>
      <c r="EV3" s="32"/>
      <c r="EW3" s="32"/>
      <c r="EX3" s="32"/>
      <c r="EY3" s="32"/>
      <c r="EZ3" s="32"/>
      <c r="FA3" s="32"/>
      <c r="FB3" s="32"/>
      <c r="FC3" s="32"/>
      <c r="FD3" s="32"/>
      <c r="FE3" s="32"/>
      <c r="FF3" s="32"/>
      <c r="FG3" s="32"/>
      <c r="FH3" s="32"/>
      <c r="FI3" s="32"/>
      <c r="FJ3" s="32"/>
      <c r="FK3" s="32"/>
      <c r="FL3" s="32"/>
      <c r="FM3" s="32"/>
      <c r="FN3" s="32"/>
      <c r="FO3" s="32"/>
      <c r="FP3" s="32"/>
      <c r="FQ3" s="32"/>
      <c r="FR3" s="32"/>
      <c r="FS3" s="32"/>
      <c r="FT3" s="32"/>
      <c r="FU3" s="32"/>
      <c r="FV3" s="32"/>
      <c r="FW3" s="32"/>
      <c r="FX3" s="32"/>
      <c r="FY3" s="32"/>
      <c r="FZ3" s="32"/>
      <c r="GA3" s="32"/>
      <c r="GB3" s="32"/>
      <c r="GC3" s="32"/>
      <c r="GD3" s="32"/>
      <c r="GE3" s="32"/>
      <c r="GF3" s="32"/>
      <c r="GG3" s="32"/>
      <c r="GH3" s="32"/>
      <c r="GI3" s="32"/>
      <c r="GJ3" s="32"/>
      <c r="GK3" s="32"/>
      <c r="GL3" s="32"/>
      <c r="GM3" s="32"/>
      <c r="GN3" s="32"/>
      <c r="GO3" s="32"/>
      <c r="GP3" s="32"/>
      <c r="GQ3" s="32"/>
      <c r="GR3" s="32"/>
      <c r="GS3" s="32"/>
      <c r="GT3" s="32"/>
      <c r="GU3" s="32"/>
      <c r="GV3" s="32"/>
      <c r="GW3" s="32"/>
      <c r="GX3" s="32"/>
      <c r="GY3" s="32"/>
      <c r="GZ3" s="32"/>
      <c r="HA3" s="32"/>
      <c r="HB3" s="32"/>
      <c r="HC3" s="32"/>
      <c r="HD3" s="32"/>
      <c r="HE3" s="32"/>
      <c r="HF3" s="32"/>
      <c r="HG3" s="32"/>
      <c r="HH3" s="32"/>
      <c r="HI3" s="32"/>
      <c r="HJ3" s="32"/>
      <c r="HK3" s="32"/>
      <c r="HL3" s="32"/>
      <c r="HM3" s="32"/>
      <c r="HN3" s="32"/>
      <c r="HO3" s="32"/>
      <c r="HP3" s="32"/>
      <c r="HQ3" s="32"/>
      <c r="HR3" s="32"/>
      <c r="HS3" s="32"/>
      <c r="HT3" s="32"/>
      <c r="HU3" s="32"/>
      <c r="HV3" s="32"/>
      <c r="HW3" s="32"/>
      <c r="HX3" s="32"/>
      <c r="HY3" s="32"/>
      <c r="HZ3" s="32"/>
      <c r="IA3" s="32"/>
      <c r="IB3" s="32"/>
      <c r="IC3" s="32"/>
      <c r="ID3" s="32"/>
      <c r="IE3" s="32"/>
      <c r="IF3" s="32"/>
      <c r="IG3" s="32"/>
      <c r="IH3" s="32"/>
      <c r="II3" s="32"/>
      <c r="IJ3" s="32"/>
      <c r="IK3" s="32"/>
      <c r="IL3" s="32"/>
      <c r="IM3" s="32"/>
      <c r="IN3" s="32"/>
      <c r="IO3" s="32"/>
      <c r="IP3" s="32"/>
      <c r="IQ3" s="32"/>
      <c r="IR3" s="32"/>
      <c r="IS3" s="32"/>
      <c r="IT3" s="32"/>
      <c r="IU3" s="32"/>
      <c r="IV3" s="32"/>
    </row>
    <row r="4" spans="1:256" ht="12.75" customHeight="1">
      <c r="A4" s="271"/>
      <c r="H4" s="32"/>
      <c r="I4" s="32"/>
      <c r="J4" s="32"/>
      <c r="K4" s="32"/>
      <c r="L4" s="32"/>
      <c r="M4" s="32"/>
      <c r="N4" s="32"/>
      <c r="O4" s="32"/>
      <c r="P4" s="32"/>
      <c r="Q4" s="32"/>
      <c r="R4" s="32"/>
      <c r="S4" s="32"/>
      <c r="T4" s="32"/>
      <c r="U4" s="32"/>
      <c r="V4" s="32"/>
      <c r="W4" s="32"/>
      <c r="X4" s="32"/>
      <c r="Y4" s="32"/>
      <c r="Z4" s="32"/>
      <c r="AA4" s="32"/>
      <c r="AB4" s="32"/>
      <c r="AC4" s="32"/>
      <c r="AD4" s="32"/>
      <c r="AE4" s="32"/>
      <c r="AF4" s="32"/>
      <c r="AG4" s="32"/>
      <c r="AH4" s="32"/>
      <c r="AI4" s="32"/>
      <c r="AJ4" s="32"/>
      <c r="AK4" s="32"/>
      <c r="AL4" s="32"/>
      <c r="AM4" s="32"/>
      <c r="AN4" s="32"/>
      <c r="AO4" s="32"/>
      <c r="AP4" s="32"/>
      <c r="AQ4" s="32"/>
      <c r="AR4" s="32"/>
      <c r="AS4" s="32"/>
      <c r="AT4" s="32"/>
      <c r="AU4" s="32"/>
      <c r="AV4" s="32"/>
      <c r="AW4" s="32"/>
      <c r="AX4" s="32"/>
      <c r="AY4" s="32"/>
      <c r="AZ4" s="32"/>
      <c r="BA4" s="32"/>
      <c r="BB4" s="32"/>
      <c r="BC4" s="32"/>
      <c r="BD4" s="32"/>
      <c r="BE4" s="32"/>
      <c r="BF4" s="32"/>
      <c r="BG4" s="32"/>
      <c r="BH4" s="32"/>
      <c r="BI4" s="32"/>
      <c r="BJ4" s="32"/>
      <c r="BK4" s="32"/>
      <c r="BL4" s="32"/>
      <c r="BM4" s="32"/>
      <c r="BN4" s="32"/>
      <c r="BO4" s="32"/>
      <c r="BP4" s="32"/>
      <c r="BQ4" s="32"/>
      <c r="BR4" s="32"/>
      <c r="BS4" s="32"/>
      <c r="BT4" s="32"/>
      <c r="BU4" s="32"/>
      <c r="BV4" s="32"/>
      <c r="BW4" s="32"/>
      <c r="BX4" s="32"/>
      <c r="BY4" s="32"/>
      <c r="BZ4" s="32"/>
      <c r="CA4" s="32"/>
      <c r="CB4" s="32"/>
      <c r="CC4" s="32"/>
      <c r="CD4" s="32"/>
      <c r="CE4" s="32"/>
      <c r="CF4" s="32"/>
      <c r="CG4" s="32"/>
      <c r="CH4" s="32"/>
      <c r="CI4" s="32"/>
      <c r="CJ4" s="32"/>
      <c r="CK4" s="32"/>
      <c r="CL4" s="32"/>
      <c r="CM4" s="32"/>
      <c r="CN4" s="32"/>
      <c r="CO4" s="32"/>
      <c r="CP4" s="32"/>
      <c r="CQ4" s="32"/>
      <c r="CR4" s="32"/>
      <c r="CS4" s="32"/>
      <c r="CT4" s="32"/>
      <c r="CU4" s="32"/>
      <c r="CV4" s="32"/>
      <c r="CW4" s="32"/>
      <c r="CX4" s="32"/>
      <c r="CY4" s="32"/>
      <c r="CZ4" s="32"/>
      <c r="DA4" s="32"/>
      <c r="DB4" s="32"/>
      <c r="DC4" s="32"/>
      <c r="DD4" s="32"/>
      <c r="DE4" s="32"/>
      <c r="DF4" s="32"/>
      <c r="DG4" s="32"/>
      <c r="DH4" s="32"/>
      <c r="DI4" s="32"/>
      <c r="DJ4" s="32"/>
      <c r="DK4" s="32"/>
      <c r="DL4" s="32"/>
      <c r="DM4" s="32"/>
      <c r="DN4" s="32"/>
      <c r="DO4" s="32"/>
      <c r="DP4" s="32"/>
      <c r="DQ4" s="32"/>
      <c r="DR4" s="32"/>
      <c r="DS4" s="32"/>
      <c r="DT4" s="32"/>
      <c r="DU4" s="32"/>
      <c r="DV4" s="32"/>
      <c r="DW4" s="32"/>
      <c r="DX4" s="32"/>
      <c r="DY4" s="32"/>
      <c r="DZ4" s="32"/>
      <c r="EA4" s="32"/>
      <c r="EB4" s="32"/>
      <c r="EC4" s="32"/>
      <c r="ED4" s="32"/>
      <c r="EE4" s="32"/>
      <c r="EF4" s="32"/>
      <c r="EG4" s="32"/>
      <c r="EH4" s="32"/>
      <c r="EI4" s="32"/>
      <c r="EJ4" s="32"/>
      <c r="EK4" s="32"/>
      <c r="EL4" s="32"/>
      <c r="EM4" s="32"/>
      <c r="EN4" s="32"/>
      <c r="EO4" s="32"/>
      <c r="EP4" s="32"/>
      <c r="EQ4" s="32"/>
      <c r="ER4" s="32"/>
      <c r="ES4" s="32"/>
      <c r="ET4" s="32"/>
      <c r="EU4" s="32"/>
      <c r="EV4" s="32"/>
      <c r="EW4" s="32"/>
      <c r="EX4" s="32"/>
      <c r="EY4" s="32"/>
      <c r="EZ4" s="32"/>
      <c r="FA4" s="32"/>
      <c r="FB4" s="32"/>
      <c r="FC4" s="32"/>
      <c r="FD4" s="32"/>
      <c r="FE4" s="32"/>
      <c r="FF4" s="32"/>
      <c r="FG4" s="32"/>
      <c r="FH4" s="32"/>
      <c r="FI4" s="32"/>
      <c r="FJ4" s="32"/>
      <c r="FK4" s="32"/>
      <c r="FL4" s="32"/>
      <c r="FM4" s="32"/>
      <c r="FN4" s="32"/>
      <c r="FO4" s="32"/>
      <c r="FP4" s="32"/>
      <c r="FQ4" s="32"/>
      <c r="FR4" s="32"/>
      <c r="FS4" s="32"/>
      <c r="FT4" s="32"/>
      <c r="FU4" s="32"/>
      <c r="FV4" s="32"/>
      <c r="FW4" s="32"/>
      <c r="FX4" s="32"/>
      <c r="FY4" s="32"/>
      <c r="FZ4" s="32"/>
      <c r="GA4" s="32"/>
      <c r="GB4" s="32"/>
      <c r="GC4" s="32"/>
      <c r="GD4" s="32"/>
      <c r="GE4" s="32"/>
      <c r="GF4" s="32"/>
      <c r="GG4" s="32"/>
      <c r="GH4" s="32"/>
      <c r="GI4" s="32"/>
      <c r="GJ4" s="32"/>
      <c r="GK4" s="32"/>
      <c r="GL4" s="32"/>
      <c r="GM4" s="32"/>
      <c r="GN4" s="32"/>
      <c r="GO4" s="32"/>
      <c r="GP4" s="32"/>
      <c r="GQ4" s="32"/>
      <c r="GR4" s="32"/>
      <c r="GS4" s="32"/>
      <c r="GT4" s="32"/>
      <c r="GU4" s="32"/>
      <c r="GV4" s="32"/>
      <c r="GW4" s="32"/>
      <c r="GX4" s="32"/>
      <c r="GY4" s="32"/>
      <c r="GZ4" s="32"/>
      <c r="HA4" s="32"/>
      <c r="HB4" s="32"/>
      <c r="HC4" s="32"/>
      <c r="HD4" s="32"/>
      <c r="HE4" s="32"/>
      <c r="HF4" s="32"/>
      <c r="HG4" s="32"/>
      <c r="HH4" s="32"/>
      <c r="HI4" s="32"/>
      <c r="HJ4" s="32"/>
      <c r="HK4" s="32"/>
      <c r="HL4" s="32"/>
      <c r="HM4" s="32"/>
      <c r="HN4" s="32"/>
      <c r="HO4" s="32"/>
      <c r="HP4" s="32"/>
      <c r="HQ4" s="32"/>
      <c r="HR4" s="32"/>
      <c r="HS4" s="32"/>
      <c r="HT4" s="32"/>
      <c r="HU4" s="32"/>
      <c r="HV4" s="32"/>
      <c r="HW4" s="32"/>
      <c r="HX4" s="32"/>
      <c r="HY4" s="32"/>
      <c r="HZ4" s="32"/>
      <c r="IA4" s="32"/>
      <c r="IB4" s="32"/>
      <c r="IC4" s="32"/>
      <c r="ID4" s="32"/>
      <c r="IE4" s="32"/>
      <c r="IF4" s="32"/>
      <c r="IG4" s="32"/>
      <c r="IH4" s="32"/>
      <c r="II4" s="32"/>
      <c r="IJ4" s="32"/>
      <c r="IK4" s="32"/>
      <c r="IL4" s="32"/>
      <c r="IM4" s="32"/>
      <c r="IN4" s="32"/>
      <c r="IO4" s="32"/>
      <c r="IP4" s="32"/>
      <c r="IQ4" s="32"/>
      <c r="IR4" s="32"/>
      <c r="IS4" s="32"/>
      <c r="IT4" s="32"/>
      <c r="IU4" s="32"/>
      <c r="IV4" s="32"/>
    </row>
    <row r="5" spans="1:256" ht="12.75" customHeight="1">
      <c r="A5" s="272"/>
      <c r="H5" s="32"/>
      <c r="I5" s="32"/>
      <c r="J5" s="32"/>
      <c r="K5" s="32"/>
      <c r="L5" s="32"/>
      <c r="M5" s="32"/>
      <c r="N5" s="32"/>
      <c r="O5" s="32"/>
      <c r="P5" s="32"/>
      <c r="Q5" s="32"/>
      <c r="R5" s="32"/>
      <c r="S5" s="32"/>
      <c r="T5" s="32"/>
      <c r="U5" s="32"/>
      <c r="V5" s="32"/>
      <c r="W5" s="32"/>
      <c r="X5" s="32"/>
      <c r="Y5" s="32"/>
      <c r="Z5" s="32"/>
      <c r="AA5" s="32"/>
      <c r="AB5" s="32"/>
      <c r="AC5" s="32"/>
      <c r="AD5" s="32"/>
      <c r="AE5" s="32"/>
      <c r="AF5" s="32"/>
      <c r="AG5" s="32"/>
      <c r="AH5" s="32"/>
      <c r="AI5" s="32"/>
      <c r="AJ5" s="32"/>
      <c r="AK5" s="32"/>
      <c r="AL5" s="32"/>
      <c r="AM5" s="32"/>
      <c r="AN5" s="32"/>
      <c r="AO5" s="32"/>
      <c r="AP5" s="32"/>
      <c r="AQ5" s="32"/>
      <c r="AR5" s="32"/>
      <c r="AS5" s="32"/>
      <c r="AT5" s="32"/>
      <c r="AU5" s="32"/>
      <c r="AV5" s="32"/>
      <c r="AW5" s="32"/>
      <c r="AX5" s="32"/>
      <c r="AY5" s="32"/>
      <c r="AZ5" s="32"/>
      <c r="BA5" s="32"/>
      <c r="BB5" s="32"/>
      <c r="BC5" s="32"/>
      <c r="BD5" s="32"/>
      <c r="BE5" s="32"/>
      <c r="BF5" s="32"/>
      <c r="BG5" s="32"/>
      <c r="BH5" s="32"/>
      <c r="BI5" s="32"/>
      <c r="BJ5" s="32"/>
      <c r="BK5" s="32"/>
      <c r="BL5" s="32"/>
      <c r="BM5" s="32"/>
      <c r="BN5" s="32"/>
      <c r="BO5" s="32"/>
      <c r="BP5" s="32"/>
      <c r="BQ5" s="32"/>
      <c r="BR5" s="32"/>
      <c r="BS5" s="32"/>
      <c r="BT5" s="32"/>
      <c r="BU5" s="32"/>
      <c r="BV5" s="32"/>
      <c r="BW5" s="32"/>
      <c r="BX5" s="32"/>
      <c r="BY5" s="32"/>
      <c r="BZ5" s="32"/>
      <c r="CA5" s="32"/>
      <c r="CB5" s="32"/>
      <c r="CC5" s="32"/>
      <c r="CD5" s="32"/>
      <c r="CE5" s="32"/>
      <c r="CF5" s="32"/>
      <c r="CG5" s="32"/>
      <c r="CH5" s="32"/>
      <c r="CI5" s="32"/>
      <c r="CJ5" s="32"/>
      <c r="CK5" s="32"/>
      <c r="CL5" s="32"/>
      <c r="CM5" s="32"/>
      <c r="CN5" s="32"/>
      <c r="CO5" s="32"/>
      <c r="CP5" s="32"/>
      <c r="CQ5" s="32"/>
      <c r="CR5" s="32"/>
      <c r="CS5" s="32"/>
      <c r="CT5" s="32"/>
      <c r="CU5" s="32"/>
      <c r="CV5" s="32"/>
      <c r="CW5" s="32"/>
      <c r="CX5" s="32"/>
      <c r="CY5" s="32"/>
      <c r="CZ5" s="32"/>
      <c r="DA5" s="32"/>
      <c r="DB5" s="32"/>
      <c r="DC5" s="32"/>
      <c r="DD5" s="32"/>
      <c r="DE5" s="32"/>
      <c r="DF5" s="32"/>
      <c r="DG5" s="32"/>
      <c r="DH5" s="32"/>
      <c r="DI5" s="32"/>
      <c r="DJ5" s="32"/>
      <c r="DK5" s="32"/>
      <c r="DL5" s="32"/>
      <c r="DM5" s="32"/>
      <c r="DN5" s="32"/>
      <c r="DO5" s="32"/>
      <c r="DP5" s="32"/>
      <c r="DQ5" s="32"/>
      <c r="DR5" s="32"/>
      <c r="DS5" s="32"/>
      <c r="DT5" s="32"/>
      <c r="DU5" s="32"/>
      <c r="DV5" s="32"/>
      <c r="DW5" s="32"/>
      <c r="DX5" s="32"/>
      <c r="DY5" s="32"/>
      <c r="DZ5" s="32"/>
      <c r="EA5" s="32"/>
      <c r="EB5" s="32"/>
      <c r="EC5" s="32"/>
      <c r="ED5" s="32"/>
      <c r="EE5" s="32"/>
      <c r="EF5" s="32"/>
      <c r="EG5" s="32"/>
      <c r="EH5" s="32"/>
      <c r="EI5" s="32"/>
      <c r="EJ5" s="32"/>
      <c r="EK5" s="32"/>
      <c r="EL5" s="32"/>
      <c r="EM5" s="32"/>
      <c r="EN5" s="32"/>
      <c r="EO5" s="32"/>
      <c r="EP5" s="32"/>
      <c r="EQ5" s="32"/>
      <c r="ER5" s="32"/>
      <c r="ES5" s="32"/>
      <c r="ET5" s="32"/>
      <c r="EU5" s="32"/>
      <c r="EV5" s="32"/>
      <c r="EW5" s="32"/>
      <c r="EX5" s="32"/>
      <c r="EY5" s="32"/>
      <c r="EZ5" s="32"/>
      <c r="FA5" s="32"/>
      <c r="FB5" s="32"/>
      <c r="FC5" s="32"/>
      <c r="FD5" s="32"/>
      <c r="FE5" s="32"/>
      <c r="FF5" s="32"/>
      <c r="FG5" s="32"/>
      <c r="FH5" s="32"/>
      <c r="FI5" s="32"/>
      <c r="FJ5" s="32"/>
      <c r="FK5" s="32"/>
      <c r="FL5" s="32"/>
      <c r="FM5" s="32"/>
      <c r="FN5" s="32"/>
      <c r="FO5" s="32"/>
      <c r="FP5" s="32"/>
      <c r="FQ5" s="32"/>
      <c r="FR5" s="32"/>
      <c r="FS5" s="32"/>
      <c r="FT5" s="32"/>
      <c r="FU5" s="32"/>
      <c r="FV5" s="32"/>
      <c r="FW5" s="32"/>
      <c r="FX5" s="32"/>
      <c r="FY5" s="32"/>
      <c r="FZ5" s="32"/>
      <c r="GA5" s="32"/>
      <c r="GB5" s="32"/>
      <c r="GC5" s="32"/>
      <c r="GD5" s="32"/>
      <c r="GE5" s="32"/>
      <c r="GF5" s="32"/>
      <c r="GG5" s="32"/>
      <c r="GH5" s="32"/>
      <c r="GI5" s="32"/>
      <c r="GJ5" s="32"/>
      <c r="GK5" s="32"/>
      <c r="GL5" s="32"/>
      <c r="GM5" s="32"/>
      <c r="GN5" s="32"/>
      <c r="GO5" s="32"/>
      <c r="GP5" s="32"/>
      <c r="GQ5" s="32"/>
      <c r="GR5" s="32"/>
      <c r="GS5" s="32"/>
      <c r="GT5" s="32"/>
      <c r="GU5" s="32"/>
      <c r="GV5" s="32"/>
      <c r="GW5" s="32"/>
      <c r="GX5" s="32"/>
      <c r="GY5" s="32"/>
      <c r="GZ5" s="32"/>
      <c r="HA5" s="32"/>
      <c r="HB5" s="32"/>
      <c r="HC5" s="32"/>
      <c r="HD5" s="32"/>
      <c r="HE5" s="32"/>
      <c r="HF5" s="32"/>
      <c r="HG5" s="32"/>
      <c r="HH5" s="32"/>
      <c r="HI5" s="32"/>
      <c r="HJ5" s="32"/>
      <c r="HK5" s="32"/>
      <c r="HL5" s="32"/>
      <c r="HM5" s="32"/>
      <c r="HN5" s="32"/>
      <c r="HO5" s="32"/>
      <c r="HP5" s="32"/>
      <c r="HQ5" s="32"/>
      <c r="HR5" s="32"/>
      <c r="HS5" s="32"/>
      <c r="HT5" s="32"/>
      <c r="HU5" s="32"/>
      <c r="HV5" s="32"/>
      <c r="HW5" s="32"/>
      <c r="HX5" s="32"/>
      <c r="HY5" s="32"/>
      <c r="HZ5" s="32"/>
      <c r="IA5" s="32"/>
      <c r="IB5" s="32"/>
      <c r="IC5" s="32"/>
      <c r="ID5" s="32"/>
      <c r="IE5" s="32"/>
      <c r="IF5" s="32"/>
      <c r="IG5" s="32"/>
      <c r="IH5" s="32"/>
      <c r="II5" s="32"/>
      <c r="IJ5" s="32"/>
      <c r="IK5" s="32"/>
      <c r="IL5" s="32"/>
      <c r="IM5" s="32"/>
      <c r="IN5" s="32"/>
      <c r="IO5" s="32"/>
      <c r="IP5" s="32"/>
      <c r="IQ5" s="32"/>
      <c r="IR5" s="32"/>
      <c r="IS5" s="32"/>
      <c r="IT5" s="32"/>
      <c r="IU5" s="32"/>
      <c r="IV5" s="32"/>
    </row>
    <row r="6" spans="1:256" ht="54.75" customHeight="1">
      <c r="A6" s="273" t="s">
        <v>370</v>
      </c>
      <c r="B6" s="345" t="s">
        <v>374</v>
      </c>
      <c r="C6" s="346"/>
      <c r="D6" s="346"/>
      <c r="E6" s="346"/>
      <c r="F6" s="346"/>
      <c r="G6" s="346"/>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2"/>
      <c r="AR6" s="32"/>
      <c r="AS6" s="32"/>
      <c r="AT6" s="32"/>
      <c r="AU6" s="32"/>
      <c r="AV6" s="32"/>
      <c r="AW6" s="32"/>
      <c r="AX6" s="32"/>
      <c r="AY6" s="32"/>
      <c r="AZ6" s="32"/>
      <c r="BA6" s="32"/>
      <c r="BB6" s="32"/>
      <c r="BC6" s="32"/>
      <c r="BD6" s="32"/>
      <c r="BE6" s="32"/>
      <c r="BF6" s="32"/>
      <c r="BG6" s="32"/>
      <c r="BH6" s="32"/>
      <c r="BI6" s="32"/>
      <c r="BJ6" s="32"/>
      <c r="BK6" s="32"/>
      <c r="BL6" s="32"/>
      <c r="BM6" s="32"/>
      <c r="BN6" s="32"/>
      <c r="BO6" s="32"/>
      <c r="BP6" s="32"/>
      <c r="BQ6" s="32"/>
      <c r="BR6" s="32"/>
      <c r="BS6" s="32"/>
      <c r="BT6" s="32"/>
      <c r="BU6" s="32"/>
      <c r="BV6" s="32"/>
      <c r="BW6" s="32"/>
      <c r="BX6" s="32"/>
      <c r="BY6" s="32"/>
      <c r="BZ6" s="32"/>
      <c r="CA6" s="32"/>
      <c r="CB6" s="32"/>
      <c r="CC6" s="32"/>
      <c r="CD6" s="32"/>
      <c r="CE6" s="32"/>
      <c r="CF6" s="32"/>
      <c r="CG6" s="32"/>
      <c r="CH6" s="32"/>
      <c r="CI6" s="32"/>
      <c r="CJ6" s="32"/>
      <c r="CK6" s="32"/>
      <c r="CL6" s="32"/>
      <c r="CM6" s="32"/>
      <c r="CN6" s="32"/>
      <c r="CO6" s="32"/>
      <c r="CP6" s="32"/>
      <c r="CQ6" s="32"/>
      <c r="CR6" s="32"/>
      <c r="CS6" s="32"/>
      <c r="CT6" s="32"/>
      <c r="CU6" s="32"/>
      <c r="CV6" s="32"/>
      <c r="CW6" s="32"/>
      <c r="CX6" s="32"/>
      <c r="CY6" s="32"/>
      <c r="CZ6" s="32"/>
      <c r="DA6" s="32"/>
      <c r="DB6" s="32"/>
      <c r="DC6" s="32"/>
      <c r="DD6" s="32"/>
      <c r="DE6" s="32"/>
      <c r="DF6" s="32"/>
      <c r="DG6" s="32"/>
      <c r="DH6" s="32"/>
      <c r="DI6" s="32"/>
      <c r="DJ6" s="32"/>
      <c r="DK6" s="32"/>
      <c r="DL6" s="32"/>
      <c r="DM6" s="32"/>
      <c r="DN6" s="32"/>
      <c r="DO6" s="32"/>
      <c r="DP6" s="32"/>
      <c r="DQ6" s="32"/>
      <c r="DR6" s="32"/>
      <c r="DS6" s="32"/>
      <c r="DT6" s="32"/>
      <c r="DU6" s="32"/>
      <c r="DV6" s="32"/>
      <c r="DW6" s="32"/>
      <c r="DX6" s="32"/>
      <c r="DY6" s="32"/>
      <c r="DZ6" s="32"/>
      <c r="EA6" s="32"/>
      <c r="EB6" s="32"/>
      <c r="EC6" s="32"/>
      <c r="ED6" s="32"/>
      <c r="EE6" s="32"/>
      <c r="EF6" s="32"/>
      <c r="EG6" s="32"/>
      <c r="EH6" s="32"/>
      <c r="EI6" s="32"/>
      <c r="EJ6" s="32"/>
      <c r="EK6" s="32"/>
      <c r="EL6" s="32"/>
      <c r="EM6" s="32"/>
      <c r="EN6" s="32"/>
      <c r="EO6" s="32"/>
      <c r="EP6" s="32"/>
      <c r="EQ6" s="32"/>
      <c r="ER6" s="32"/>
      <c r="ES6" s="32"/>
      <c r="ET6" s="32"/>
      <c r="EU6" s="32"/>
      <c r="EV6" s="32"/>
      <c r="EW6" s="32"/>
      <c r="EX6" s="32"/>
      <c r="EY6" s="32"/>
      <c r="EZ6" s="32"/>
      <c r="FA6" s="32"/>
      <c r="FB6" s="32"/>
      <c r="FC6" s="32"/>
      <c r="FD6" s="32"/>
      <c r="FE6" s="32"/>
      <c r="FF6" s="32"/>
      <c r="FG6" s="32"/>
      <c r="FH6" s="32"/>
      <c r="FI6" s="32"/>
      <c r="FJ6" s="32"/>
      <c r="FK6" s="32"/>
      <c r="FL6" s="32"/>
      <c r="FM6" s="32"/>
      <c r="FN6" s="32"/>
      <c r="FO6" s="32"/>
      <c r="FP6" s="32"/>
      <c r="FQ6" s="32"/>
      <c r="FR6" s="32"/>
      <c r="FS6" s="32"/>
      <c r="FT6" s="32"/>
      <c r="FU6" s="32"/>
      <c r="FV6" s="32"/>
      <c r="FW6" s="32"/>
      <c r="FX6" s="32"/>
      <c r="FY6" s="32"/>
      <c r="FZ6" s="32"/>
      <c r="GA6" s="32"/>
      <c r="GB6" s="32"/>
      <c r="GC6" s="32"/>
      <c r="GD6" s="32"/>
      <c r="GE6" s="32"/>
      <c r="GF6" s="32"/>
      <c r="GG6" s="32"/>
      <c r="GH6" s="32"/>
      <c r="GI6" s="32"/>
      <c r="GJ6" s="32"/>
      <c r="GK6" s="32"/>
      <c r="GL6" s="32"/>
      <c r="GM6" s="32"/>
      <c r="GN6" s="32"/>
      <c r="GO6" s="32"/>
      <c r="GP6" s="32"/>
      <c r="GQ6" s="32"/>
      <c r="GR6" s="32"/>
      <c r="GS6" s="32"/>
      <c r="GT6" s="32"/>
      <c r="GU6" s="32"/>
      <c r="GV6" s="32"/>
      <c r="GW6" s="32"/>
      <c r="GX6" s="32"/>
      <c r="GY6" s="32"/>
      <c r="GZ6" s="32"/>
      <c r="HA6" s="32"/>
      <c r="HB6" s="32"/>
      <c r="HC6" s="32"/>
      <c r="HD6" s="32"/>
      <c r="HE6" s="32"/>
      <c r="HF6" s="32"/>
      <c r="HG6" s="32"/>
      <c r="HH6" s="32"/>
      <c r="HI6" s="32"/>
      <c r="HJ6" s="32"/>
      <c r="HK6" s="32"/>
      <c r="HL6" s="32"/>
      <c r="HM6" s="32"/>
      <c r="HN6" s="32"/>
      <c r="HO6" s="32"/>
      <c r="HP6" s="32"/>
      <c r="HQ6" s="32"/>
      <c r="HR6" s="32"/>
      <c r="HS6" s="32"/>
      <c r="HT6" s="32"/>
      <c r="HU6" s="32"/>
      <c r="HV6" s="32"/>
      <c r="HW6" s="32"/>
      <c r="HX6" s="32"/>
      <c r="HY6" s="32"/>
      <c r="HZ6" s="32"/>
      <c r="IA6" s="32"/>
      <c r="IB6" s="32"/>
      <c r="IC6" s="32"/>
      <c r="ID6" s="32"/>
      <c r="IE6" s="32"/>
      <c r="IF6" s="32"/>
      <c r="IG6" s="32"/>
      <c r="IH6" s="32"/>
      <c r="II6" s="32"/>
      <c r="IJ6" s="32"/>
      <c r="IK6" s="32"/>
      <c r="IL6" s="32"/>
      <c r="IM6" s="32"/>
      <c r="IN6" s="32"/>
      <c r="IO6" s="32"/>
      <c r="IP6" s="32"/>
      <c r="IQ6" s="32"/>
      <c r="IR6" s="32"/>
      <c r="IS6" s="32"/>
      <c r="IT6" s="32"/>
      <c r="IU6" s="32"/>
      <c r="IV6" s="32"/>
    </row>
    <row r="7" spans="1:256" ht="55.5" customHeight="1">
      <c r="A7" s="273" t="s">
        <v>371</v>
      </c>
      <c r="B7" s="345" t="s">
        <v>372</v>
      </c>
      <c r="C7" s="346"/>
      <c r="D7" s="346"/>
      <c r="E7" s="346"/>
      <c r="F7" s="346"/>
      <c r="G7" s="346"/>
      <c r="H7" s="32"/>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2"/>
      <c r="AR7" s="32"/>
      <c r="AS7" s="32"/>
      <c r="AT7" s="32"/>
      <c r="AU7" s="32"/>
      <c r="AV7" s="32"/>
      <c r="AW7" s="32"/>
      <c r="AX7" s="32"/>
      <c r="AY7" s="32"/>
      <c r="AZ7" s="32"/>
      <c r="BA7" s="32"/>
      <c r="BB7" s="32"/>
      <c r="BC7" s="32"/>
      <c r="BD7" s="32"/>
      <c r="BE7" s="32"/>
      <c r="BF7" s="32"/>
      <c r="BG7" s="32"/>
      <c r="BH7" s="32"/>
      <c r="BI7" s="32"/>
      <c r="BJ7" s="32"/>
      <c r="BK7" s="32"/>
      <c r="BL7" s="32"/>
      <c r="BM7" s="32"/>
      <c r="BN7" s="32"/>
      <c r="BO7" s="32"/>
      <c r="BP7" s="32"/>
      <c r="BQ7" s="32"/>
      <c r="BR7" s="32"/>
      <c r="BS7" s="32"/>
      <c r="BT7" s="32"/>
      <c r="BU7" s="32"/>
      <c r="BV7" s="32"/>
      <c r="BW7" s="32"/>
      <c r="BX7" s="32"/>
      <c r="BY7" s="32"/>
      <c r="BZ7" s="32"/>
      <c r="CA7" s="32"/>
      <c r="CB7" s="32"/>
      <c r="CC7" s="32"/>
      <c r="CD7" s="32"/>
      <c r="CE7" s="32"/>
      <c r="CF7" s="32"/>
      <c r="CG7" s="32"/>
      <c r="CH7" s="32"/>
      <c r="CI7" s="32"/>
      <c r="CJ7" s="32"/>
      <c r="CK7" s="32"/>
      <c r="CL7" s="32"/>
      <c r="CM7" s="32"/>
      <c r="CN7" s="32"/>
      <c r="CO7" s="32"/>
      <c r="CP7" s="32"/>
      <c r="CQ7" s="32"/>
      <c r="CR7" s="32"/>
      <c r="CS7" s="32"/>
      <c r="CT7" s="32"/>
      <c r="CU7" s="32"/>
      <c r="CV7" s="32"/>
      <c r="CW7" s="32"/>
      <c r="CX7" s="32"/>
      <c r="CY7" s="32"/>
      <c r="CZ7" s="32"/>
      <c r="DA7" s="32"/>
      <c r="DB7" s="32"/>
      <c r="DC7" s="32"/>
      <c r="DD7" s="32"/>
      <c r="DE7" s="32"/>
      <c r="DF7" s="32"/>
      <c r="DG7" s="32"/>
      <c r="DH7" s="32"/>
      <c r="DI7" s="32"/>
      <c r="DJ7" s="32"/>
      <c r="DK7" s="32"/>
      <c r="DL7" s="32"/>
      <c r="DM7" s="32"/>
      <c r="DN7" s="32"/>
      <c r="DO7" s="32"/>
      <c r="DP7" s="32"/>
      <c r="DQ7" s="32"/>
      <c r="DR7" s="32"/>
      <c r="DS7" s="32"/>
      <c r="DT7" s="32"/>
      <c r="DU7" s="32"/>
      <c r="DV7" s="32"/>
      <c r="DW7" s="32"/>
      <c r="DX7" s="32"/>
      <c r="DY7" s="32"/>
      <c r="DZ7" s="32"/>
      <c r="EA7" s="32"/>
      <c r="EB7" s="32"/>
      <c r="EC7" s="32"/>
      <c r="ED7" s="32"/>
      <c r="EE7" s="32"/>
      <c r="EF7" s="32"/>
      <c r="EG7" s="32"/>
      <c r="EH7" s="32"/>
      <c r="EI7" s="32"/>
      <c r="EJ7" s="32"/>
      <c r="EK7" s="32"/>
      <c r="EL7" s="32"/>
      <c r="EM7" s="32"/>
      <c r="EN7" s="32"/>
      <c r="EO7" s="32"/>
      <c r="EP7" s="32"/>
      <c r="EQ7" s="32"/>
      <c r="ER7" s="32"/>
      <c r="ES7" s="32"/>
      <c r="ET7" s="32"/>
      <c r="EU7" s="32"/>
      <c r="EV7" s="32"/>
      <c r="EW7" s="32"/>
      <c r="EX7" s="32"/>
      <c r="EY7" s="32"/>
      <c r="EZ7" s="32"/>
      <c r="FA7" s="32"/>
      <c r="FB7" s="32"/>
      <c r="FC7" s="32"/>
      <c r="FD7" s="32"/>
      <c r="FE7" s="32"/>
      <c r="FF7" s="32"/>
      <c r="FG7" s="32"/>
      <c r="FH7" s="32"/>
      <c r="FI7" s="32"/>
      <c r="FJ7" s="32"/>
      <c r="FK7" s="32"/>
      <c r="FL7" s="32"/>
      <c r="FM7" s="32"/>
      <c r="FN7" s="32"/>
      <c r="FO7" s="32"/>
      <c r="FP7" s="32"/>
      <c r="FQ7" s="32"/>
      <c r="FR7" s="32"/>
      <c r="FS7" s="32"/>
      <c r="FT7" s="32"/>
      <c r="FU7" s="32"/>
      <c r="FV7" s="32"/>
      <c r="FW7" s="32"/>
      <c r="FX7" s="32"/>
      <c r="FY7" s="32"/>
      <c r="FZ7" s="32"/>
      <c r="GA7" s="32"/>
      <c r="GB7" s="32"/>
      <c r="GC7" s="32"/>
      <c r="GD7" s="32"/>
      <c r="GE7" s="32"/>
      <c r="GF7" s="32"/>
      <c r="GG7" s="32"/>
      <c r="GH7" s="32"/>
      <c r="GI7" s="32"/>
      <c r="GJ7" s="32"/>
      <c r="GK7" s="32"/>
      <c r="GL7" s="32"/>
      <c r="GM7" s="32"/>
      <c r="GN7" s="32"/>
      <c r="GO7" s="32"/>
      <c r="GP7" s="32"/>
      <c r="GQ7" s="32"/>
      <c r="GR7" s="32"/>
      <c r="GS7" s="32"/>
      <c r="GT7" s="32"/>
      <c r="GU7" s="32"/>
      <c r="GV7" s="32"/>
      <c r="GW7" s="32"/>
      <c r="GX7" s="32"/>
      <c r="GY7" s="32"/>
      <c r="GZ7" s="32"/>
      <c r="HA7" s="32"/>
      <c r="HB7" s="32"/>
      <c r="HC7" s="32"/>
      <c r="HD7" s="32"/>
      <c r="HE7" s="32"/>
      <c r="HF7" s="32"/>
      <c r="HG7" s="32"/>
      <c r="HH7" s="32"/>
      <c r="HI7" s="32"/>
      <c r="HJ7" s="32"/>
      <c r="HK7" s="32"/>
      <c r="HL7" s="32"/>
      <c r="HM7" s="32"/>
      <c r="HN7" s="32"/>
      <c r="HO7" s="32"/>
      <c r="HP7" s="32"/>
      <c r="HQ7" s="32"/>
      <c r="HR7" s="32"/>
      <c r="HS7" s="32"/>
      <c r="HT7" s="32"/>
      <c r="HU7" s="32"/>
      <c r="HV7" s="32"/>
      <c r="HW7" s="32"/>
      <c r="HX7" s="32"/>
      <c r="HY7" s="32"/>
      <c r="HZ7" s="32"/>
      <c r="IA7" s="32"/>
      <c r="IB7" s="32"/>
      <c r="IC7" s="32"/>
      <c r="ID7" s="32"/>
      <c r="IE7" s="32"/>
      <c r="IF7" s="32"/>
      <c r="IG7" s="32"/>
      <c r="IH7" s="32"/>
      <c r="II7" s="32"/>
      <c r="IJ7" s="32"/>
      <c r="IK7" s="32"/>
      <c r="IL7" s="32"/>
      <c r="IM7" s="32"/>
      <c r="IN7" s="32"/>
      <c r="IO7" s="32"/>
      <c r="IP7" s="32"/>
      <c r="IQ7" s="32"/>
      <c r="IR7" s="32"/>
      <c r="IS7" s="32"/>
      <c r="IT7" s="32"/>
      <c r="IU7" s="32"/>
      <c r="IV7" s="32"/>
    </row>
    <row r="8" spans="1:256" ht="52.5" customHeight="1">
      <c r="A8" s="273"/>
      <c r="B8" s="347"/>
      <c r="C8" s="348"/>
      <c r="D8" s="348"/>
      <c r="E8" s="348"/>
      <c r="F8" s="348"/>
      <c r="G8" s="348"/>
      <c r="H8" s="32"/>
      <c r="I8" s="32"/>
      <c r="J8" s="32"/>
      <c r="K8" s="32"/>
      <c r="L8" s="32"/>
      <c r="M8" s="32"/>
      <c r="N8" s="32"/>
      <c r="O8" s="32"/>
      <c r="P8" s="32"/>
      <c r="Q8" s="32"/>
      <c r="R8" s="32"/>
      <c r="S8" s="32"/>
      <c r="T8" s="32"/>
      <c r="U8" s="32"/>
      <c r="V8" s="32"/>
      <c r="W8" s="32"/>
      <c r="X8" s="32"/>
      <c r="Y8" s="32"/>
      <c r="Z8" s="32"/>
      <c r="AA8" s="32"/>
      <c r="AB8" s="32"/>
      <c r="AC8" s="32"/>
      <c r="AD8" s="32"/>
      <c r="AE8" s="32"/>
      <c r="AF8" s="32"/>
      <c r="AG8" s="32"/>
      <c r="AH8" s="32"/>
      <c r="AI8" s="32"/>
      <c r="AJ8" s="32"/>
      <c r="AK8" s="32"/>
      <c r="AL8" s="32"/>
      <c r="AM8" s="32"/>
      <c r="AN8" s="32"/>
      <c r="AO8" s="32"/>
      <c r="AP8" s="32"/>
      <c r="AQ8" s="32"/>
      <c r="AR8" s="32"/>
      <c r="AS8" s="32"/>
      <c r="AT8" s="32"/>
      <c r="AU8" s="32"/>
      <c r="AV8" s="32"/>
      <c r="AW8" s="32"/>
      <c r="AX8" s="32"/>
      <c r="AY8" s="32"/>
      <c r="AZ8" s="32"/>
      <c r="BA8" s="32"/>
      <c r="BB8" s="32"/>
      <c r="BC8" s="32"/>
      <c r="BD8" s="32"/>
      <c r="BE8" s="32"/>
      <c r="BF8" s="32"/>
      <c r="BG8" s="32"/>
      <c r="BH8" s="32"/>
      <c r="BI8" s="32"/>
      <c r="BJ8" s="32"/>
      <c r="BK8" s="32"/>
      <c r="BL8" s="32"/>
      <c r="BM8" s="32"/>
      <c r="BN8" s="32"/>
      <c r="BO8" s="32"/>
      <c r="BP8" s="32"/>
      <c r="BQ8" s="32"/>
      <c r="BR8" s="32"/>
      <c r="BS8" s="32"/>
      <c r="BT8" s="32"/>
      <c r="BU8" s="32"/>
      <c r="BV8" s="32"/>
      <c r="BW8" s="32"/>
      <c r="BX8" s="32"/>
      <c r="BY8" s="32"/>
      <c r="BZ8" s="32"/>
      <c r="CA8" s="32"/>
      <c r="CB8" s="32"/>
      <c r="CC8" s="32"/>
      <c r="CD8" s="32"/>
      <c r="CE8" s="32"/>
      <c r="CF8" s="32"/>
      <c r="CG8" s="32"/>
      <c r="CH8" s="32"/>
      <c r="CI8" s="32"/>
      <c r="CJ8" s="32"/>
      <c r="CK8" s="32"/>
      <c r="CL8" s="32"/>
      <c r="CM8" s="32"/>
      <c r="CN8" s="32"/>
      <c r="CO8" s="32"/>
      <c r="CP8" s="32"/>
      <c r="CQ8" s="32"/>
      <c r="CR8" s="32"/>
      <c r="CS8" s="32"/>
      <c r="CT8" s="32"/>
      <c r="CU8" s="32"/>
      <c r="CV8" s="32"/>
      <c r="CW8" s="32"/>
      <c r="CX8" s="32"/>
      <c r="CY8" s="32"/>
      <c r="CZ8" s="32"/>
      <c r="DA8" s="32"/>
      <c r="DB8" s="32"/>
      <c r="DC8" s="32"/>
      <c r="DD8" s="32"/>
      <c r="DE8" s="32"/>
      <c r="DF8" s="32"/>
      <c r="DG8" s="32"/>
      <c r="DH8" s="32"/>
      <c r="DI8" s="32"/>
      <c r="DJ8" s="32"/>
      <c r="DK8" s="32"/>
      <c r="DL8" s="32"/>
      <c r="DM8" s="32"/>
      <c r="DN8" s="32"/>
      <c r="DO8" s="32"/>
      <c r="DP8" s="32"/>
      <c r="DQ8" s="32"/>
      <c r="DR8" s="32"/>
      <c r="DS8" s="32"/>
      <c r="DT8" s="32"/>
      <c r="DU8" s="32"/>
      <c r="DV8" s="32"/>
      <c r="DW8" s="32"/>
      <c r="DX8" s="32"/>
      <c r="DY8" s="32"/>
      <c r="DZ8" s="32"/>
      <c r="EA8" s="32"/>
      <c r="EB8" s="32"/>
      <c r="EC8" s="32"/>
      <c r="ED8" s="32"/>
      <c r="EE8" s="32"/>
      <c r="EF8" s="32"/>
      <c r="EG8" s="32"/>
      <c r="EH8" s="32"/>
      <c r="EI8" s="32"/>
      <c r="EJ8" s="32"/>
      <c r="EK8" s="32"/>
      <c r="EL8" s="32"/>
      <c r="EM8" s="32"/>
      <c r="EN8" s="32"/>
      <c r="EO8" s="32"/>
      <c r="EP8" s="32"/>
      <c r="EQ8" s="32"/>
      <c r="ER8" s="32"/>
      <c r="ES8" s="32"/>
      <c r="ET8" s="32"/>
      <c r="EU8" s="32"/>
      <c r="EV8" s="32"/>
      <c r="EW8" s="32"/>
      <c r="EX8" s="32"/>
      <c r="EY8" s="32"/>
      <c r="EZ8" s="32"/>
      <c r="FA8" s="32"/>
      <c r="FB8" s="32"/>
      <c r="FC8" s="32"/>
      <c r="FD8" s="32"/>
      <c r="FE8" s="32"/>
      <c r="FF8" s="32"/>
      <c r="FG8" s="32"/>
      <c r="FH8" s="32"/>
      <c r="FI8" s="32"/>
      <c r="FJ8" s="32"/>
      <c r="FK8" s="32"/>
      <c r="FL8" s="32"/>
      <c r="FM8" s="32"/>
      <c r="FN8" s="32"/>
      <c r="FO8" s="32"/>
      <c r="FP8" s="32"/>
      <c r="FQ8" s="32"/>
      <c r="FR8" s="32"/>
      <c r="FS8" s="32"/>
      <c r="FT8" s="32"/>
      <c r="FU8" s="32"/>
      <c r="FV8" s="32"/>
      <c r="FW8" s="32"/>
      <c r="FX8" s="32"/>
      <c r="FY8" s="32"/>
      <c r="FZ8" s="32"/>
      <c r="GA8" s="32"/>
      <c r="GB8" s="32"/>
      <c r="GC8" s="32"/>
      <c r="GD8" s="32"/>
      <c r="GE8" s="32"/>
      <c r="GF8" s="32"/>
      <c r="GG8" s="32"/>
      <c r="GH8" s="32"/>
      <c r="GI8" s="32"/>
      <c r="GJ8" s="32"/>
      <c r="GK8" s="32"/>
      <c r="GL8" s="32"/>
      <c r="GM8" s="32"/>
      <c r="GN8" s="32"/>
      <c r="GO8" s="32"/>
      <c r="GP8" s="32"/>
      <c r="GQ8" s="32"/>
      <c r="GR8" s="32"/>
      <c r="GS8" s="32"/>
      <c r="GT8" s="32"/>
      <c r="GU8" s="32"/>
      <c r="GV8" s="32"/>
      <c r="GW8" s="32"/>
      <c r="GX8" s="32"/>
      <c r="GY8" s="32"/>
      <c r="GZ8" s="32"/>
      <c r="HA8" s="32"/>
      <c r="HB8" s="32"/>
      <c r="HC8" s="32"/>
      <c r="HD8" s="32"/>
      <c r="HE8" s="32"/>
      <c r="HF8" s="32"/>
      <c r="HG8" s="32"/>
      <c r="HH8" s="32"/>
      <c r="HI8" s="32"/>
      <c r="HJ8" s="32"/>
      <c r="HK8" s="32"/>
      <c r="HL8" s="32"/>
      <c r="HM8" s="32"/>
      <c r="HN8" s="32"/>
      <c r="HO8" s="32"/>
      <c r="HP8" s="32"/>
      <c r="HQ8" s="32"/>
      <c r="HR8" s="32"/>
      <c r="HS8" s="32"/>
      <c r="HT8" s="32"/>
      <c r="HU8" s="32"/>
      <c r="HV8" s="32"/>
      <c r="HW8" s="32"/>
      <c r="HX8" s="32"/>
      <c r="HY8" s="32"/>
      <c r="HZ8" s="32"/>
      <c r="IA8" s="32"/>
      <c r="IB8" s="32"/>
      <c r="IC8" s="32"/>
      <c r="ID8" s="32"/>
      <c r="IE8" s="32"/>
      <c r="IF8" s="32"/>
      <c r="IG8" s="32"/>
      <c r="IH8" s="32"/>
      <c r="II8" s="32"/>
      <c r="IJ8" s="32"/>
      <c r="IK8" s="32"/>
      <c r="IL8" s="32"/>
      <c r="IM8" s="32"/>
      <c r="IN8" s="32"/>
      <c r="IO8" s="32"/>
      <c r="IP8" s="32"/>
      <c r="IQ8" s="32"/>
      <c r="IR8" s="32"/>
      <c r="IS8" s="32"/>
      <c r="IT8" s="32"/>
      <c r="IU8" s="32"/>
      <c r="IV8" s="32"/>
    </row>
    <row r="10" spans="1:6" ht="14.25">
      <c r="A10" s="270"/>
      <c r="B10" s="270"/>
      <c r="C10" s="270"/>
      <c r="D10" s="270"/>
      <c r="E10" s="270"/>
      <c r="F10" s="270"/>
    </row>
  </sheetData>
  <sheetProtection password="DA9F" sheet="1"/>
  <mergeCells count="3">
    <mergeCell ref="B6:G6"/>
    <mergeCell ref="B7:G7"/>
    <mergeCell ref="B8:G8"/>
  </mergeCells>
  <printOptions/>
  <pageMargins left="0.984251968503937" right="0.3937007874015748" top="0.984251968503937" bottom="0.984251968503937" header="0.5118110236220472" footer="0.5118110236220472"/>
  <pageSetup horizontalDpi="200" verticalDpi="200" orientation="portrait" paperSize="9" scale="90" r:id="rId1"/>
  <headerFooter>
    <oddHeader>&amp;C&amp;A&amp;RAnlage 7 GRDrs 658/2016</oddHeader>
  </headerFooter>
</worksheet>
</file>

<file path=xl/worksheets/sheet2.xml><?xml version="1.0" encoding="utf-8"?>
<worksheet xmlns="http://schemas.openxmlformats.org/spreadsheetml/2006/main" xmlns:r="http://schemas.openxmlformats.org/officeDocument/2006/relationships">
  <dimension ref="A1:AY181"/>
  <sheetViews>
    <sheetView zoomScale="80" zoomScaleNormal="80" workbookViewId="0" topLeftCell="A1">
      <pane ySplit="9" topLeftCell="A10" activePane="bottomLeft" state="frozen"/>
      <selection pane="topLeft" activeCell="A1" sqref="A1"/>
      <selection pane="bottomLeft" activeCell="A1" sqref="A1"/>
    </sheetView>
  </sheetViews>
  <sheetFormatPr defaultColWidth="11.421875" defaultRowHeight="12.75" outlineLevelRow="1" outlineLevelCol="1"/>
  <cols>
    <col min="1" max="1" width="10.8515625" style="17" customWidth="1"/>
    <col min="2" max="2" width="14.00390625" style="17" customWidth="1"/>
    <col min="3" max="3" width="20.57421875" style="23" customWidth="1"/>
    <col min="4" max="4" width="15.140625" style="23" customWidth="1"/>
    <col min="5" max="5" width="15.421875" style="23" customWidth="1"/>
    <col min="6" max="15" width="5.421875" style="17" customWidth="1"/>
    <col min="16" max="16" width="13.8515625" style="17" hidden="1" customWidth="1" outlineLevel="1"/>
    <col min="17" max="17" width="14.421875" style="23" customWidth="1" collapsed="1"/>
    <col min="18" max="18" width="12.57421875" style="17" hidden="1" customWidth="1" outlineLevel="1"/>
    <col min="19" max="19" width="10.140625" style="17" hidden="1" customWidth="1" outlineLevel="1"/>
    <col min="20" max="20" width="10.57421875" style="17" hidden="1" customWidth="1" outlineLevel="1"/>
    <col min="21" max="21" width="13.7109375" style="17" customWidth="1" collapsed="1"/>
    <col min="22" max="28" width="12.57421875" style="17" hidden="1" customWidth="1" outlineLevel="1"/>
    <col min="29" max="29" width="13.140625" style="17" customWidth="1" collapsed="1"/>
    <col min="30" max="30" width="9.7109375" style="17" customWidth="1"/>
    <col min="31" max="31" width="12.57421875" style="17" hidden="1" customWidth="1" outlineLevel="1"/>
    <col min="32" max="34" width="12.57421875" style="2" hidden="1" customWidth="1" outlineLevel="1"/>
    <col min="35" max="36" width="12.57421875" style="17" hidden="1" customWidth="1" outlineLevel="1"/>
    <col min="37" max="37" width="11.7109375" style="17" hidden="1" customWidth="1" outlineLevel="1"/>
    <col min="38" max="38" width="13.00390625" style="17" customWidth="1" collapsed="1"/>
    <col min="39" max="41" width="12.57421875" style="17" hidden="1" customWidth="1" outlineLevel="1"/>
    <col min="42" max="42" width="13.00390625" style="17" customWidth="1" collapsed="1"/>
    <col min="43" max="43" width="12.57421875" style="17" hidden="1" customWidth="1" outlineLevel="1"/>
    <col min="44" max="44" width="22.7109375" style="35" hidden="1" customWidth="1" outlineLevel="1"/>
    <col min="45" max="45" width="29.140625" style="37" hidden="1" customWidth="1" outlineLevel="1"/>
    <col min="46" max="46" width="11.7109375" style="0" hidden="1" customWidth="1" outlineLevel="1"/>
    <col min="47" max="47" width="25.57421875" style="249" hidden="1" customWidth="1" outlineLevel="1"/>
    <col min="48" max="48" width="19.00390625" style="0" hidden="1" customWidth="1" outlineLevel="1"/>
    <col min="49" max="49" width="22.28125" style="247" hidden="1" customWidth="1" outlineLevel="1"/>
    <col min="50" max="50" width="12.00390625" style="0" hidden="1" customWidth="1" outlineLevel="1"/>
    <col min="51" max="51" width="18.8515625" style="0" hidden="1" customWidth="1" outlineLevel="1"/>
    <col min="52" max="52" width="11.421875" style="0" customWidth="1" collapsed="1"/>
  </cols>
  <sheetData>
    <row r="1" spans="1:49" s="2" customFormat="1" ht="23.25" customHeight="1">
      <c r="A1" s="169" t="s">
        <v>415</v>
      </c>
      <c r="B1" s="17"/>
      <c r="C1" s="23"/>
      <c r="D1" s="23"/>
      <c r="E1" s="23"/>
      <c r="F1" s="17"/>
      <c r="G1" s="17"/>
      <c r="H1" s="17"/>
      <c r="I1" s="17"/>
      <c r="J1" s="17"/>
      <c r="K1" s="17"/>
      <c r="L1" s="17"/>
      <c r="M1" s="17"/>
      <c r="N1" s="17"/>
      <c r="O1" s="17"/>
      <c r="P1" s="17"/>
      <c r="Q1" s="368"/>
      <c r="R1" s="369"/>
      <c r="S1" s="17"/>
      <c r="T1" s="17"/>
      <c r="U1" s="17"/>
      <c r="V1" s="17"/>
      <c r="W1" s="17"/>
      <c r="X1" s="17"/>
      <c r="Y1" s="17"/>
      <c r="Z1" s="17"/>
      <c r="AA1" s="17"/>
      <c r="AB1" s="29"/>
      <c r="AC1" s="17"/>
      <c r="AD1" s="17"/>
      <c r="AE1" s="17"/>
      <c r="AI1" s="17"/>
      <c r="AJ1" s="17"/>
      <c r="AK1" s="17"/>
      <c r="AL1" s="17"/>
      <c r="AM1" s="17"/>
      <c r="AN1" s="17"/>
      <c r="AO1" s="17"/>
      <c r="AP1" s="17"/>
      <c r="AQ1" s="17"/>
      <c r="AR1" s="35"/>
      <c r="AS1" s="82"/>
      <c r="AU1" s="71"/>
      <c r="AW1" s="3"/>
    </row>
    <row r="2" spans="1:45" ht="8.25" customHeight="1">
      <c r="A2" s="1"/>
      <c r="D2" s="448"/>
      <c r="E2" s="448"/>
      <c r="F2" s="448"/>
      <c r="G2" s="448"/>
      <c r="H2" s="448"/>
      <c r="I2" s="448"/>
      <c r="J2" s="448"/>
      <c r="K2" s="448"/>
      <c r="L2" s="448"/>
      <c r="M2" s="448"/>
      <c r="N2" s="448"/>
      <c r="O2" s="448"/>
      <c r="P2" s="448"/>
      <c r="Q2" s="448"/>
      <c r="AB2" s="29"/>
      <c r="AS2" s="80"/>
    </row>
    <row r="3" spans="4:45" ht="8.25" customHeight="1">
      <c r="D3" s="448"/>
      <c r="E3" s="448"/>
      <c r="F3" s="448"/>
      <c r="G3" s="448"/>
      <c r="H3" s="448"/>
      <c r="I3" s="448"/>
      <c r="J3" s="448"/>
      <c r="K3" s="448"/>
      <c r="L3" s="448"/>
      <c r="M3" s="448"/>
      <c r="N3" s="448"/>
      <c r="O3" s="448"/>
      <c r="P3" s="448"/>
      <c r="Q3" s="448"/>
      <c r="AA3" s="269"/>
      <c r="AB3" s="227"/>
      <c r="AC3" s="227"/>
      <c r="AD3" s="227"/>
      <c r="AE3" s="227"/>
      <c r="AF3" s="240"/>
      <c r="AG3" s="240"/>
      <c r="AH3" s="240"/>
      <c r="AI3" s="181"/>
      <c r="AJ3" s="227"/>
      <c r="AK3" s="227"/>
      <c r="AL3" s="227"/>
      <c r="AM3" s="227"/>
      <c r="AN3" s="227"/>
      <c r="AO3" s="227"/>
      <c r="AP3" s="227"/>
      <c r="AQ3" s="227"/>
      <c r="AS3" s="79"/>
    </row>
    <row r="4" spans="1:51" ht="27.75" customHeight="1" hidden="1" outlineLevel="1">
      <c r="A4" s="370"/>
      <c r="B4" s="370"/>
      <c r="C4" s="370"/>
      <c r="D4" s="370"/>
      <c r="E4" s="370"/>
      <c r="F4" s="370"/>
      <c r="G4" s="370"/>
      <c r="H4" s="370"/>
      <c r="I4" s="370"/>
      <c r="J4" s="370"/>
      <c r="K4" s="370"/>
      <c r="L4" s="370"/>
      <c r="M4" s="370"/>
      <c r="N4" s="370"/>
      <c r="O4" s="370"/>
      <c r="P4" s="370"/>
      <c r="Q4" s="370"/>
      <c r="R4" s="371" t="s">
        <v>24</v>
      </c>
      <c r="S4" s="371"/>
      <c r="T4" s="371"/>
      <c r="U4" s="371"/>
      <c r="V4" s="44"/>
      <c r="W4" s="44"/>
      <c r="X4" s="44"/>
      <c r="Y4" s="44"/>
      <c r="Z4" s="44"/>
      <c r="AA4" s="372" t="s">
        <v>18</v>
      </c>
      <c r="AB4" s="372"/>
      <c r="AC4" s="372"/>
      <c r="AD4" s="372"/>
      <c r="AE4" s="372"/>
      <c r="AF4" s="241"/>
      <c r="AG4" s="241"/>
      <c r="AH4" s="241"/>
      <c r="AI4" s="45"/>
      <c r="AJ4" s="45"/>
      <c r="AK4" s="45"/>
      <c r="AL4" s="45"/>
      <c r="AM4" s="45"/>
      <c r="AN4" s="45"/>
      <c r="AO4" s="45"/>
      <c r="AP4" s="45"/>
      <c r="AQ4" s="77"/>
      <c r="AR4" s="46"/>
      <c r="AS4" s="81" t="s">
        <v>141</v>
      </c>
      <c r="AT4" s="373" t="s">
        <v>262</v>
      </c>
      <c r="AU4" s="373"/>
      <c r="AV4" s="373"/>
      <c r="AY4" s="263"/>
    </row>
    <row r="5" spans="1:51" ht="21.75" customHeight="1" collapsed="1">
      <c r="A5" s="374" t="s">
        <v>378</v>
      </c>
      <c r="B5" s="375" t="s">
        <v>379</v>
      </c>
      <c r="C5" s="375" t="s">
        <v>375</v>
      </c>
      <c r="D5" s="376" t="s">
        <v>12</v>
      </c>
      <c r="E5" s="376"/>
      <c r="F5" s="377" t="s">
        <v>3</v>
      </c>
      <c r="G5" s="377"/>
      <c r="H5" s="377"/>
      <c r="I5" s="377"/>
      <c r="J5" s="377"/>
      <c r="K5" s="377"/>
      <c r="L5" s="377"/>
      <c r="M5" s="377"/>
      <c r="N5" s="377"/>
      <c r="O5" s="377"/>
      <c r="P5" s="394" t="s">
        <v>355</v>
      </c>
      <c r="Q5" s="376" t="s">
        <v>356</v>
      </c>
      <c r="R5" s="349" t="s">
        <v>13</v>
      </c>
      <c r="S5" s="349"/>
      <c r="T5" s="349"/>
      <c r="U5" s="349" t="s">
        <v>16</v>
      </c>
      <c r="V5" s="378" t="s">
        <v>305</v>
      </c>
      <c r="W5" s="378" t="s">
        <v>38</v>
      </c>
      <c r="X5" s="378" t="s">
        <v>45</v>
      </c>
      <c r="Y5" s="378" t="s">
        <v>26</v>
      </c>
      <c r="Z5" s="378" t="s">
        <v>29</v>
      </c>
      <c r="AA5" s="379" t="s">
        <v>20</v>
      </c>
      <c r="AB5" s="379" t="s">
        <v>21</v>
      </c>
      <c r="AC5" s="379" t="s">
        <v>14</v>
      </c>
      <c r="AD5" s="379" t="s">
        <v>377</v>
      </c>
      <c r="AE5" s="380" t="s">
        <v>22</v>
      </c>
      <c r="AF5" s="381" t="s">
        <v>301</v>
      </c>
      <c r="AG5" s="381" t="s">
        <v>302</v>
      </c>
      <c r="AH5" s="382" t="s">
        <v>303</v>
      </c>
      <c r="AI5" s="383" t="s">
        <v>304</v>
      </c>
      <c r="AJ5" s="384" t="s">
        <v>39</v>
      </c>
      <c r="AK5" s="384" t="s">
        <v>40</v>
      </c>
      <c r="AL5" s="379" t="s">
        <v>37</v>
      </c>
      <c r="AM5" s="383" t="s">
        <v>41</v>
      </c>
      <c r="AN5" s="384" t="s">
        <v>46</v>
      </c>
      <c r="AO5" s="384" t="s">
        <v>47</v>
      </c>
      <c r="AP5" s="379" t="s">
        <v>42</v>
      </c>
      <c r="AQ5" s="403" t="s">
        <v>48</v>
      </c>
      <c r="AR5" s="385" t="s">
        <v>30</v>
      </c>
      <c r="AS5" s="388" t="s">
        <v>244</v>
      </c>
      <c r="AT5" s="391" t="s">
        <v>136</v>
      </c>
      <c r="AU5" s="391" t="s">
        <v>137</v>
      </c>
      <c r="AV5" s="391" t="s">
        <v>138</v>
      </c>
      <c r="AW5" s="433" t="s">
        <v>139</v>
      </c>
      <c r="AX5" s="433" t="s">
        <v>140</v>
      </c>
      <c r="AY5" s="452" t="s">
        <v>344</v>
      </c>
    </row>
    <row r="6" spans="1:51" ht="18.75" customHeight="1">
      <c r="A6" s="374"/>
      <c r="B6" s="375"/>
      <c r="C6" s="375"/>
      <c r="D6" s="375" t="s">
        <v>376</v>
      </c>
      <c r="E6" s="375" t="s">
        <v>31</v>
      </c>
      <c r="F6" s="377" t="s">
        <v>0</v>
      </c>
      <c r="G6" s="377"/>
      <c r="H6" s="377"/>
      <c r="I6" s="377"/>
      <c r="J6" s="377" t="s">
        <v>1</v>
      </c>
      <c r="K6" s="377"/>
      <c r="L6" s="377"/>
      <c r="M6" s="377"/>
      <c r="N6" s="377" t="s">
        <v>2</v>
      </c>
      <c r="O6" s="377"/>
      <c r="P6" s="394"/>
      <c r="Q6" s="376"/>
      <c r="R6" s="349" t="s">
        <v>15</v>
      </c>
      <c r="S6" s="349" t="s">
        <v>28</v>
      </c>
      <c r="T6" s="349" t="s">
        <v>17</v>
      </c>
      <c r="U6" s="349"/>
      <c r="V6" s="378"/>
      <c r="W6" s="378"/>
      <c r="X6" s="378"/>
      <c r="Y6" s="378"/>
      <c r="Z6" s="378"/>
      <c r="AA6" s="379"/>
      <c r="AB6" s="379"/>
      <c r="AC6" s="379"/>
      <c r="AD6" s="379"/>
      <c r="AE6" s="380"/>
      <c r="AF6" s="381"/>
      <c r="AG6" s="381"/>
      <c r="AH6" s="382"/>
      <c r="AI6" s="383"/>
      <c r="AJ6" s="384"/>
      <c r="AK6" s="384"/>
      <c r="AL6" s="379"/>
      <c r="AM6" s="383"/>
      <c r="AN6" s="384"/>
      <c r="AO6" s="384"/>
      <c r="AP6" s="379"/>
      <c r="AQ6" s="404"/>
      <c r="AR6" s="386"/>
      <c r="AS6" s="389"/>
      <c r="AT6" s="392"/>
      <c r="AU6" s="392"/>
      <c r="AV6" s="392"/>
      <c r="AW6" s="455"/>
      <c r="AX6" s="455"/>
      <c r="AY6" s="453"/>
    </row>
    <row r="7" spans="1:51" ht="27.75" customHeight="1">
      <c r="A7" s="374"/>
      <c r="B7" s="375"/>
      <c r="C7" s="375"/>
      <c r="D7" s="375"/>
      <c r="E7" s="375"/>
      <c r="F7" s="400" t="s">
        <v>4</v>
      </c>
      <c r="G7" s="400"/>
      <c r="H7" s="401" t="s">
        <v>5</v>
      </c>
      <c r="I7" s="401"/>
      <c r="J7" s="400" t="s">
        <v>4</v>
      </c>
      <c r="K7" s="400"/>
      <c r="L7" s="401" t="s">
        <v>5</v>
      </c>
      <c r="M7" s="401"/>
      <c r="N7" s="274" t="s">
        <v>4</v>
      </c>
      <c r="O7" s="275" t="s">
        <v>387</v>
      </c>
      <c r="P7" s="394"/>
      <c r="Q7" s="376"/>
      <c r="R7" s="349"/>
      <c r="S7" s="349"/>
      <c r="T7" s="349"/>
      <c r="U7" s="349"/>
      <c r="V7" s="378"/>
      <c r="W7" s="378"/>
      <c r="X7" s="378"/>
      <c r="Y7" s="378"/>
      <c r="Z7" s="378"/>
      <c r="AA7" s="379"/>
      <c r="AB7" s="379"/>
      <c r="AC7" s="379"/>
      <c r="AD7" s="379"/>
      <c r="AE7" s="380"/>
      <c r="AF7" s="381"/>
      <c r="AG7" s="381"/>
      <c r="AH7" s="382"/>
      <c r="AI7" s="383"/>
      <c r="AJ7" s="384"/>
      <c r="AK7" s="384"/>
      <c r="AL7" s="379"/>
      <c r="AM7" s="383"/>
      <c r="AN7" s="384"/>
      <c r="AO7" s="384"/>
      <c r="AP7" s="379"/>
      <c r="AQ7" s="404"/>
      <c r="AR7" s="386"/>
      <c r="AS7" s="389"/>
      <c r="AT7" s="392"/>
      <c r="AU7" s="392"/>
      <c r="AV7" s="392"/>
      <c r="AW7" s="455"/>
      <c r="AX7" s="455"/>
      <c r="AY7" s="453"/>
    </row>
    <row r="8" spans="1:51" ht="26.25" customHeight="1">
      <c r="A8" s="374"/>
      <c r="B8" s="375"/>
      <c r="C8" s="375"/>
      <c r="D8" s="375"/>
      <c r="E8" s="375"/>
      <c r="F8" s="301" t="s">
        <v>6</v>
      </c>
      <c r="G8" s="301" t="s">
        <v>7</v>
      </c>
      <c r="H8" s="302" t="s">
        <v>8</v>
      </c>
      <c r="I8" s="302" t="s">
        <v>7</v>
      </c>
      <c r="J8" s="301" t="s">
        <v>8</v>
      </c>
      <c r="K8" s="301" t="s">
        <v>9</v>
      </c>
      <c r="L8" s="302" t="s">
        <v>8</v>
      </c>
      <c r="M8" s="302" t="s">
        <v>7</v>
      </c>
      <c r="N8" s="301" t="s">
        <v>7</v>
      </c>
      <c r="O8" s="302" t="s">
        <v>7</v>
      </c>
      <c r="P8" s="394"/>
      <c r="Q8" s="376"/>
      <c r="R8" s="349"/>
      <c r="S8" s="349"/>
      <c r="T8" s="349"/>
      <c r="U8" s="349"/>
      <c r="V8" s="378"/>
      <c r="W8" s="378"/>
      <c r="X8" s="378"/>
      <c r="Y8" s="378"/>
      <c r="Z8" s="378"/>
      <c r="AA8" s="379"/>
      <c r="AB8" s="379"/>
      <c r="AC8" s="379"/>
      <c r="AD8" s="379"/>
      <c r="AE8" s="380"/>
      <c r="AF8" s="381"/>
      <c r="AG8" s="381"/>
      <c r="AH8" s="382"/>
      <c r="AI8" s="383"/>
      <c r="AJ8" s="384"/>
      <c r="AK8" s="384"/>
      <c r="AL8" s="379"/>
      <c r="AM8" s="383"/>
      <c r="AN8" s="384"/>
      <c r="AO8" s="384"/>
      <c r="AP8" s="379"/>
      <c r="AQ8" s="405"/>
      <c r="AR8" s="387"/>
      <c r="AS8" s="390"/>
      <c r="AT8" s="393"/>
      <c r="AU8" s="393"/>
      <c r="AV8" s="393"/>
      <c r="AW8" s="456"/>
      <c r="AX8" s="456"/>
      <c r="AY8" s="454"/>
    </row>
    <row r="9" spans="1:51" ht="37.5" customHeight="1" hidden="1" outlineLevel="1">
      <c r="A9" s="402" t="s">
        <v>334</v>
      </c>
      <c r="B9" s="402"/>
      <c r="C9" s="402"/>
      <c r="D9" s="402"/>
      <c r="E9" s="402"/>
      <c r="F9" s="160"/>
      <c r="G9" s="160"/>
      <c r="H9" s="161"/>
      <c r="I9" s="161"/>
      <c r="J9" s="160"/>
      <c r="K9" s="160"/>
      <c r="L9" s="161"/>
      <c r="M9" s="161"/>
      <c r="N9" s="160"/>
      <c r="O9" s="161"/>
      <c r="P9" s="161"/>
      <c r="Q9" s="162"/>
      <c r="R9" s="300"/>
      <c r="S9" s="300"/>
      <c r="T9" s="300"/>
      <c r="U9" s="299"/>
      <c r="V9" s="94"/>
      <c r="W9" s="94"/>
      <c r="X9" s="94"/>
      <c r="Y9" s="94"/>
      <c r="Z9" s="94"/>
      <c r="AA9" s="95"/>
      <c r="AB9" s="95"/>
      <c r="AC9" s="95"/>
      <c r="AD9" s="95"/>
      <c r="AE9" s="95"/>
      <c r="AF9" s="242"/>
      <c r="AG9" s="242"/>
      <c r="AH9" s="242"/>
      <c r="AI9" s="96"/>
      <c r="AJ9" s="95"/>
      <c r="AK9" s="95"/>
      <c r="AL9" s="95"/>
      <c r="AM9" s="96"/>
      <c r="AN9" s="95"/>
      <c r="AO9" s="95"/>
      <c r="AP9" s="95"/>
      <c r="AQ9" s="97"/>
      <c r="AR9" s="98"/>
      <c r="AS9" s="98"/>
      <c r="AT9" s="99"/>
      <c r="AU9" s="250"/>
      <c r="AV9" s="99"/>
      <c r="AW9" s="100"/>
      <c r="AX9" s="100"/>
      <c r="AY9" s="174"/>
    </row>
    <row r="10" spans="1:51" s="17" customFormat="1" ht="38.25" customHeight="1" collapsed="1">
      <c r="A10" s="278" t="s">
        <v>380</v>
      </c>
      <c r="B10" s="276" t="s">
        <v>62</v>
      </c>
      <c r="C10" s="22" t="s">
        <v>129</v>
      </c>
      <c r="D10" s="20" t="s">
        <v>427</v>
      </c>
      <c r="E10" s="20" t="s">
        <v>55</v>
      </c>
      <c r="F10" s="144"/>
      <c r="G10" s="144"/>
      <c r="H10" s="21"/>
      <c r="I10" s="21"/>
      <c r="J10" s="144">
        <v>9</v>
      </c>
      <c r="K10" s="144">
        <v>11</v>
      </c>
      <c r="L10" s="21">
        <v>22</v>
      </c>
      <c r="M10" s="21"/>
      <c r="N10" s="144"/>
      <c r="O10" s="21"/>
      <c r="P10" s="166">
        <v>42736</v>
      </c>
      <c r="Q10" s="140">
        <v>42736</v>
      </c>
      <c r="R10" s="146">
        <v>7500</v>
      </c>
      <c r="S10" s="157">
        <v>12000</v>
      </c>
      <c r="T10" s="146">
        <v>0</v>
      </c>
      <c r="U10" s="157">
        <f>SUM(R10:T10)</f>
        <v>19500</v>
      </c>
      <c r="V10" s="157">
        <v>19500</v>
      </c>
      <c r="W10" s="146"/>
      <c r="X10" s="146"/>
      <c r="Y10" s="146"/>
      <c r="Z10" s="146"/>
      <c r="AA10" s="146">
        <v>36829.88</v>
      </c>
      <c r="AB10" s="215">
        <f>((F10*1125+G10*2750))-((H10*1125)+(I10*2750))+((J10*1125)+(K10*1375))-((L10*1125)+(1375*M10))+(N10*908)-(O10*908)</f>
        <v>500</v>
      </c>
      <c r="AC10" s="146">
        <f aca="true" t="shared" si="0" ref="AC10:AC73">AA10+AB10</f>
        <v>37329.88</v>
      </c>
      <c r="AD10" s="21">
        <v>0.6937</v>
      </c>
      <c r="AE10" s="215">
        <f>((F10*491+G10*1788))-((H10*491)+(I10*1788))+((J10*491)+(K10*1373))-((L10*491)+(1373*M10))+(N10*1230)-(O10*1230)</f>
        <v>8720</v>
      </c>
      <c r="AF10" s="238"/>
      <c r="AG10" s="199">
        <v>0</v>
      </c>
      <c r="AH10" s="238">
        <f>AF10+AG10</f>
        <v>0</v>
      </c>
      <c r="AI10" s="157">
        <v>0</v>
      </c>
      <c r="AJ10" s="146">
        <v>36829.88</v>
      </c>
      <c r="AK10" s="157">
        <f>AB10</f>
        <v>500</v>
      </c>
      <c r="AL10" s="157">
        <f>AJ10+AK10</f>
        <v>37329.88</v>
      </c>
      <c r="AM10" s="157">
        <f>AE10</f>
        <v>8720</v>
      </c>
      <c r="AN10" s="146">
        <f>AA10</f>
        <v>36829.88</v>
      </c>
      <c r="AO10" s="157">
        <f>AB10</f>
        <v>500</v>
      </c>
      <c r="AP10" s="157">
        <f>SUM(AN10:AO10)</f>
        <v>37329.88</v>
      </c>
      <c r="AQ10" s="217">
        <f>AE10</f>
        <v>8720</v>
      </c>
      <c r="AR10" s="38" t="s">
        <v>132</v>
      </c>
      <c r="AS10" s="22" t="s">
        <v>143</v>
      </c>
      <c r="AT10" s="165">
        <v>1</v>
      </c>
      <c r="AU10" s="22" t="s">
        <v>270</v>
      </c>
      <c r="AV10" s="165"/>
      <c r="AW10" s="38" t="s">
        <v>336</v>
      </c>
      <c r="AX10" s="21"/>
      <c r="AY10" s="21"/>
    </row>
    <row r="11" spans="1:51" s="17" customFormat="1" ht="30.75" customHeight="1" hidden="1" outlineLevel="1">
      <c r="A11" s="313"/>
      <c r="B11" s="314"/>
      <c r="C11" s="315"/>
      <c r="D11" s="20" t="s">
        <v>68</v>
      </c>
      <c r="E11" s="20" t="s">
        <v>34</v>
      </c>
      <c r="F11" s="144"/>
      <c r="G11" s="144"/>
      <c r="H11" s="21"/>
      <c r="I11" s="21"/>
      <c r="J11" s="144"/>
      <c r="K11" s="144"/>
      <c r="L11" s="21"/>
      <c r="M11" s="21"/>
      <c r="N11" s="144"/>
      <c r="O11" s="21"/>
      <c r="P11" s="19"/>
      <c r="Q11" s="140"/>
      <c r="R11" s="146"/>
      <c r="S11" s="146"/>
      <c r="T11" s="146"/>
      <c r="U11" s="146"/>
      <c r="V11" s="146"/>
      <c r="W11" s="146"/>
      <c r="X11" s="146"/>
      <c r="Y11" s="146"/>
      <c r="Z11" s="146"/>
      <c r="AA11" s="146"/>
      <c r="AB11" s="215">
        <f aca="true" t="shared" si="1" ref="AB11:AB74">((F11*1125+G11*2750))-((H11*1125)+(I11*2750))+((J11*1125)+(K11*1375))-((L11*1125)+(1375*M11))+(N11*908)-(O11*908)</f>
        <v>0</v>
      </c>
      <c r="AC11" s="146">
        <f t="shared" si="0"/>
        <v>0</v>
      </c>
      <c r="AD11" s="21"/>
      <c r="AE11" s="215">
        <f aca="true" t="shared" si="2" ref="AE11:AE74">((F11*491+G11*1788))-((H11*491)+(I11*1788))+((J11*491)+(K11*1373))-((L11*491)+(1373*M11))+(N11*1230)-(O11*1230)</f>
        <v>0</v>
      </c>
      <c r="AF11" s="238"/>
      <c r="AG11" s="199"/>
      <c r="AH11" s="238">
        <f aca="true" t="shared" si="3" ref="AH11:AH165">AF11+AG11</f>
        <v>0</v>
      </c>
      <c r="AI11" s="157"/>
      <c r="AJ11" s="146"/>
      <c r="AK11" s="157"/>
      <c r="AL11" s="157">
        <f aca="true" t="shared" si="4" ref="AL11:AL74">AJ11+AK11</f>
        <v>0</v>
      </c>
      <c r="AM11" s="157"/>
      <c r="AN11" s="146">
        <f aca="true" t="shared" si="5" ref="AN11:AN74">AA11</f>
        <v>0</v>
      </c>
      <c r="AO11" s="157">
        <f aca="true" t="shared" si="6" ref="AO11:AO74">AB11</f>
        <v>0</v>
      </c>
      <c r="AP11" s="157">
        <f aca="true" t="shared" si="7" ref="AP11:AP74">SUM(AN11:AO11)</f>
        <v>0</v>
      </c>
      <c r="AQ11" s="217">
        <f aca="true" t="shared" si="8" ref="AQ11:AQ74">AE11</f>
        <v>0</v>
      </c>
      <c r="AR11" s="39"/>
      <c r="AS11" s="22"/>
      <c r="AT11" s="165"/>
      <c r="AU11" s="22"/>
      <c r="AV11" s="165"/>
      <c r="AW11" s="20"/>
      <c r="AX11" s="21"/>
      <c r="AY11" s="21"/>
    </row>
    <row r="12" spans="1:51" s="17" customFormat="1" ht="15.75" customHeight="1" hidden="1" outlineLevel="1">
      <c r="A12" s="316"/>
      <c r="B12" s="317"/>
      <c r="C12" s="318"/>
      <c r="D12" s="20" t="s">
        <v>63</v>
      </c>
      <c r="E12" s="20" t="s">
        <v>34</v>
      </c>
      <c r="F12" s="144"/>
      <c r="G12" s="144"/>
      <c r="H12" s="21"/>
      <c r="I12" s="21"/>
      <c r="J12" s="144"/>
      <c r="K12" s="144"/>
      <c r="L12" s="21"/>
      <c r="M12" s="21"/>
      <c r="N12" s="144"/>
      <c r="O12" s="21"/>
      <c r="P12" s="19"/>
      <c r="Q12" s="140"/>
      <c r="R12" s="146"/>
      <c r="S12" s="146"/>
      <c r="T12" s="146"/>
      <c r="U12" s="146"/>
      <c r="V12" s="146"/>
      <c r="W12" s="146"/>
      <c r="X12" s="146"/>
      <c r="Y12" s="146"/>
      <c r="Z12" s="146"/>
      <c r="AA12" s="146"/>
      <c r="AB12" s="215">
        <f t="shared" si="1"/>
        <v>0</v>
      </c>
      <c r="AC12" s="146">
        <f t="shared" si="0"/>
        <v>0</v>
      </c>
      <c r="AD12" s="21"/>
      <c r="AE12" s="215">
        <f t="shared" si="2"/>
        <v>0</v>
      </c>
      <c r="AF12" s="238"/>
      <c r="AG12" s="199"/>
      <c r="AH12" s="238">
        <f t="shared" si="3"/>
        <v>0</v>
      </c>
      <c r="AI12" s="157"/>
      <c r="AJ12" s="146"/>
      <c r="AK12" s="157"/>
      <c r="AL12" s="157">
        <f t="shared" si="4"/>
        <v>0</v>
      </c>
      <c r="AM12" s="157"/>
      <c r="AN12" s="146">
        <f t="shared" si="5"/>
        <v>0</v>
      </c>
      <c r="AO12" s="157">
        <f t="shared" si="6"/>
        <v>0</v>
      </c>
      <c r="AP12" s="157">
        <f t="shared" si="7"/>
        <v>0</v>
      </c>
      <c r="AQ12" s="217">
        <f t="shared" si="8"/>
        <v>0</v>
      </c>
      <c r="AR12" s="39"/>
      <c r="AS12" s="22"/>
      <c r="AT12" s="165"/>
      <c r="AU12" s="22"/>
      <c r="AV12" s="165"/>
      <c r="AW12" s="20"/>
      <c r="AX12" s="21"/>
      <c r="AY12" s="21"/>
    </row>
    <row r="13" spans="1:51" s="17" customFormat="1" ht="15.75" customHeight="1" hidden="1" outlineLevel="1">
      <c r="A13" s="316"/>
      <c r="B13" s="317"/>
      <c r="C13" s="318"/>
      <c r="D13" s="20" t="s">
        <v>64</v>
      </c>
      <c r="E13" s="20" t="s">
        <v>34</v>
      </c>
      <c r="F13" s="144"/>
      <c r="G13" s="144"/>
      <c r="H13" s="21"/>
      <c r="I13" s="21"/>
      <c r="J13" s="144"/>
      <c r="K13" s="144"/>
      <c r="L13" s="21"/>
      <c r="M13" s="21"/>
      <c r="N13" s="144"/>
      <c r="O13" s="21"/>
      <c r="P13" s="19"/>
      <c r="Q13" s="140"/>
      <c r="R13" s="146"/>
      <c r="S13" s="146"/>
      <c r="T13" s="146"/>
      <c r="U13" s="146"/>
      <c r="V13" s="146"/>
      <c r="W13" s="146"/>
      <c r="X13" s="146"/>
      <c r="Y13" s="146"/>
      <c r="Z13" s="146"/>
      <c r="AA13" s="146"/>
      <c r="AB13" s="215">
        <f t="shared" si="1"/>
        <v>0</v>
      </c>
      <c r="AC13" s="146">
        <f t="shared" si="0"/>
        <v>0</v>
      </c>
      <c r="AD13" s="21"/>
      <c r="AE13" s="215">
        <f t="shared" si="2"/>
        <v>0</v>
      </c>
      <c r="AF13" s="238"/>
      <c r="AG13" s="199"/>
      <c r="AH13" s="238">
        <f t="shared" si="3"/>
        <v>0</v>
      </c>
      <c r="AI13" s="157"/>
      <c r="AJ13" s="146"/>
      <c r="AK13" s="157"/>
      <c r="AL13" s="157">
        <f t="shared" si="4"/>
        <v>0</v>
      </c>
      <c r="AM13" s="157"/>
      <c r="AN13" s="146">
        <f t="shared" si="5"/>
        <v>0</v>
      </c>
      <c r="AO13" s="157">
        <f t="shared" si="6"/>
        <v>0</v>
      </c>
      <c r="AP13" s="157">
        <f t="shared" si="7"/>
        <v>0</v>
      </c>
      <c r="AQ13" s="217">
        <f t="shared" si="8"/>
        <v>0</v>
      </c>
      <c r="AR13" s="40"/>
      <c r="AS13" s="22"/>
      <c r="AT13" s="165"/>
      <c r="AU13" s="22"/>
      <c r="AV13" s="165"/>
      <c r="AW13" s="20"/>
      <c r="AX13" s="21"/>
      <c r="AY13" s="21"/>
    </row>
    <row r="14" spans="1:51" s="17" customFormat="1" ht="15.75" customHeight="1" hidden="1" outlineLevel="1">
      <c r="A14" s="316"/>
      <c r="B14" s="317"/>
      <c r="C14" s="318"/>
      <c r="D14" s="20" t="s">
        <v>65</v>
      </c>
      <c r="E14" s="20" t="s">
        <v>34</v>
      </c>
      <c r="F14" s="144"/>
      <c r="G14" s="144"/>
      <c r="H14" s="21"/>
      <c r="I14" s="21"/>
      <c r="J14" s="144"/>
      <c r="K14" s="144"/>
      <c r="L14" s="21"/>
      <c r="M14" s="21"/>
      <c r="N14" s="144"/>
      <c r="O14" s="21"/>
      <c r="P14" s="19"/>
      <c r="Q14" s="140"/>
      <c r="R14" s="146"/>
      <c r="S14" s="146"/>
      <c r="T14" s="146"/>
      <c r="U14" s="146"/>
      <c r="V14" s="146"/>
      <c r="W14" s="146"/>
      <c r="X14" s="146"/>
      <c r="Y14" s="146"/>
      <c r="Z14" s="146"/>
      <c r="AA14" s="146"/>
      <c r="AB14" s="215">
        <f t="shared" si="1"/>
        <v>0</v>
      </c>
      <c r="AC14" s="146">
        <f t="shared" si="0"/>
        <v>0</v>
      </c>
      <c r="AD14" s="21"/>
      <c r="AE14" s="215">
        <f t="shared" si="2"/>
        <v>0</v>
      </c>
      <c r="AF14" s="238"/>
      <c r="AG14" s="199"/>
      <c r="AH14" s="238">
        <f t="shared" si="3"/>
        <v>0</v>
      </c>
      <c r="AI14" s="157"/>
      <c r="AJ14" s="146"/>
      <c r="AK14" s="157"/>
      <c r="AL14" s="157">
        <f t="shared" si="4"/>
        <v>0</v>
      </c>
      <c r="AM14" s="157"/>
      <c r="AN14" s="146">
        <f t="shared" si="5"/>
        <v>0</v>
      </c>
      <c r="AO14" s="157">
        <f t="shared" si="6"/>
        <v>0</v>
      </c>
      <c r="AP14" s="157">
        <f t="shared" si="7"/>
        <v>0</v>
      </c>
      <c r="AQ14" s="217">
        <f t="shared" si="8"/>
        <v>0</v>
      </c>
      <c r="AR14" s="39"/>
      <c r="AS14" s="22"/>
      <c r="AT14" s="165"/>
      <c r="AU14" s="22"/>
      <c r="AV14" s="165"/>
      <c r="AW14" s="20"/>
      <c r="AX14" s="21"/>
      <c r="AY14" s="21"/>
    </row>
    <row r="15" spans="1:51" s="17" customFormat="1" ht="15.75" customHeight="1" hidden="1" outlineLevel="1">
      <c r="A15" s="319"/>
      <c r="B15" s="320"/>
      <c r="C15" s="321"/>
      <c r="D15" s="20" t="s">
        <v>66</v>
      </c>
      <c r="E15" s="20" t="s">
        <v>34</v>
      </c>
      <c r="F15" s="144"/>
      <c r="G15" s="144"/>
      <c r="H15" s="21"/>
      <c r="I15" s="21"/>
      <c r="J15" s="144"/>
      <c r="K15" s="144"/>
      <c r="L15" s="21"/>
      <c r="M15" s="21"/>
      <c r="N15" s="144"/>
      <c r="O15" s="21"/>
      <c r="P15" s="19"/>
      <c r="Q15" s="140"/>
      <c r="R15" s="146"/>
      <c r="S15" s="146"/>
      <c r="T15" s="146"/>
      <c r="U15" s="146"/>
      <c r="V15" s="146"/>
      <c r="W15" s="146"/>
      <c r="X15" s="146"/>
      <c r="Y15" s="146"/>
      <c r="Z15" s="146"/>
      <c r="AA15" s="146"/>
      <c r="AB15" s="215">
        <f t="shared" si="1"/>
        <v>0</v>
      </c>
      <c r="AC15" s="146">
        <f t="shared" si="0"/>
        <v>0</v>
      </c>
      <c r="AD15" s="21"/>
      <c r="AE15" s="215">
        <f t="shared" si="2"/>
        <v>0</v>
      </c>
      <c r="AF15" s="238"/>
      <c r="AG15" s="199"/>
      <c r="AH15" s="238">
        <f t="shared" si="3"/>
        <v>0</v>
      </c>
      <c r="AI15" s="157"/>
      <c r="AJ15" s="146"/>
      <c r="AK15" s="157"/>
      <c r="AL15" s="157">
        <f t="shared" si="4"/>
        <v>0</v>
      </c>
      <c r="AM15" s="157"/>
      <c r="AN15" s="146">
        <f t="shared" si="5"/>
        <v>0</v>
      </c>
      <c r="AO15" s="157">
        <f t="shared" si="6"/>
        <v>0</v>
      </c>
      <c r="AP15" s="157">
        <f t="shared" si="7"/>
        <v>0</v>
      </c>
      <c r="AQ15" s="217">
        <f t="shared" si="8"/>
        <v>0</v>
      </c>
      <c r="AR15" s="39"/>
      <c r="AS15" s="22"/>
      <c r="AT15" s="165"/>
      <c r="AU15" s="22"/>
      <c r="AV15" s="165"/>
      <c r="AW15" s="20"/>
      <c r="AX15" s="21"/>
      <c r="AY15" s="21"/>
    </row>
    <row r="16" spans="1:51" s="17" customFormat="1" ht="39.75" customHeight="1" collapsed="1">
      <c r="A16" s="278" t="s">
        <v>380</v>
      </c>
      <c r="B16" s="276" t="s">
        <v>62</v>
      </c>
      <c r="C16" s="22" t="s">
        <v>67</v>
      </c>
      <c r="D16" s="20" t="s">
        <v>111</v>
      </c>
      <c r="E16" s="20" t="s">
        <v>55</v>
      </c>
      <c r="F16" s="144"/>
      <c r="G16" s="144"/>
      <c r="H16" s="30">
        <v>4</v>
      </c>
      <c r="I16" s="30"/>
      <c r="J16" s="144">
        <v>9</v>
      </c>
      <c r="K16" s="144">
        <v>11</v>
      </c>
      <c r="L16" s="21">
        <v>15</v>
      </c>
      <c r="M16" s="21"/>
      <c r="N16" s="144"/>
      <c r="O16" s="21"/>
      <c r="P16" s="166">
        <v>42736</v>
      </c>
      <c r="Q16" s="140">
        <v>42736</v>
      </c>
      <c r="R16" s="146">
        <v>7500</v>
      </c>
      <c r="S16" s="146">
        <v>0</v>
      </c>
      <c r="T16" s="146">
        <v>0</v>
      </c>
      <c r="U16" s="146">
        <f>SUM(R16:T16)</f>
        <v>7500</v>
      </c>
      <c r="V16" s="146">
        <f>SUM(S16:U16)</f>
        <v>7500</v>
      </c>
      <c r="W16" s="146"/>
      <c r="X16" s="146"/>
      <c r="Y16" s="146"/>
      <c r="Z16" s="146"/>
      <c r="AA16" s="146">
        <v>56749.09</v>
      </c>
      <c r="AB16" s="215">
        <f t="shared" si="1"/>
        <v>3875</v>
      </c>
      <c r="AC16" s="146">
        <f t="shared" si="0"/>
        <v>60624.09</v>
      </c>
      <c r="AD16" s="21">
        <v>1.0356</v>
      </c>
      <c r="AE16" s="215">
        <f t="shared" si="2"/>
        <v>10193</v>
      </c>
      <c r="AF16" s="238"/>
      <c r="AG16" s="199">
        <v>0</v>
      </c>
      <c r="AH16" s="238">
        <f t="shared" si="3"/>
        <v>0</v>
      </c>
      <c r="AI16" s="157">
        <v>0</v>
      </c>
      <c r="AJ16" s="146">
        <v>56749.09</v>
      </c>
      <c r="AK16" s="157">
        <f>AB16</f>
        <v>3875</v>
      </c>
      <c r="AL16" s="157">
        <f t="shared" si="4"/>
        <v>60624.09</v>
      </c>
      <c r="AM16" s="157">
        <f>AE16</f>
        <v>10193</v>
      </c>
      <c r="AN16" s="146">
        <f t="shared" si="5"/>
        <v>56749.09</v>
      </c>
      <c r="AO16" s="157">
        <f t="shared" si="6"/>
        <v>3875</v>
      </c>
      <c r="AP16" s="157">
        <f t="shared" si="7"/>
        <v>60624.09</v>
      </c>
      <c r="AQ16" s="217">
        <f t="shared" si="8"/>
        <v>10193</v>
      </c>
      <c r="AR16" s="22" t="s">
        <v>132</v>
      </c>
      <c r="AS16" s="22"/>
      <c r="AT16" s="165">
        <v>1</v>
      </c>
      <c r="AU16" s="22" t="s">
        <v>270</v>
      </c>
      <c r="AV16" s="165"/>
      <c r="AW16" s="38" t="s">
        <v>132</v>
      </c>
      <c r="AX16" s="21"/>
      <c r="AY16" s="21"/>
    </row>
    <row r="17" spans="1:51" s="17" customFormat="1" ht="47.25" customHeight="1" hidden="1" outlineLevel="1">
      <c r="A17" s="331"/>
      <c r="B17" s="311"/>
      <c r="C17" s="312"/>
      <c r="D17" s="140" t="s">
        <v>69</v>
      </c>
      <c r="E17" s="51" t="s">
        <v>142</v>
      </c>
      <c r="F17" s="144"/>
      <c r="G17" s="144"/>
      <c r="H17" s="30"/>
      <c r="I17" s="30"/>
      <c r="J17" s="144"/>
      <c r="K17" s="144"/>
      <c r="L17" s="21"/>
      <c r="M17" s="21"/>
      <c r="N17" s="144"/>
      <c r="O17" s="21"/>
      <c r="P17" s="20"/>
      <c r="Q17" s="51"/>
      <c r="R17" s="146"/>
      <c r="S17" s="146"/>
      <c r="T17" s="146"/>
      <c r="U17" s="146"/>
      <c r="V17" s="146"/>
      <c r="W17" s="146"/>
      <c r="X17" s="146"/>
      <c r="Y17" s="146"/>
      <c r="Z17" s="146"/>
      <c r="AA17" s="146"/>
      <c r="AB17" s="215">
        <f t="shared" si="1"/>
        <v>0</v>
      </c>
      <c r="AC17" s="146">
        <f t="shared" si="0"/>
        <v>0</v>
      </c>
      <c r="AD17" s="21"/>
      <c r="AE17" s="215">
        <f t="shared" si="2"/>
        <v>0</v>
      </c>
      <c r="AF17" s="238"/>
      <c r="AG17" s="199"/>
      <c r="AH17" s="238">
        <f t="shared" si="3"/>
        <v>0</v>
      </c>
      <c r="AI17" s="157"/>
      <c r="AJ17" s="146"/>
      <c r="AK17" s="157"/>
      <c r="AL17" s="157">
        <f t="shared" si="4"/>
        <v>0</v>
      </c>
      <c r="AM17" s="157"/>
      <c r="AN17" s="146">
        <f t="shared" si="5"/>
        <v>0</v>
      </c>
      <c r="AO17" s="157">
        <f t="shared" si="6"/>
        <v>0</v>
      </c>
      <c r="AP17" s="157">
        <f t="shared" si="7"/>
        <v>0</v>
      </c>
      <c r="AQ17" s="217">
        <f t="shared" si="8"/>
        <v>0</v>
      </c>
      <c r="AR17" s="22" t="s">
        <v>160</v>
      </c>
      <c r="AS17" s="47" t="s">
        <v>150</v>
      </c>
      <c r="AT17" s="165"/>
      <c r="AU17" s="22"/>
      <c r="AV17" s="165"/>
      <c r="AW17" s="20"/>
      <c r="AX17" s="21"/>
      <c r="AY17" s="21"/>
    </row>
    <row r="18" spans="1:51" s="17" customFormat="1" ht="41.25" customHeight="1" collapsed="1">
      <c r="A18" s="278" t="s">
        <v>380</v>
      </c>
      <c r="B18" s="276" t="s">
        <v>62</v>
      </c>
      <c r="C18" s="22" t="s">
        <v>383</v>
      </c>
      <c r="D18" s="140" t="s">
        <v>51</v>
      </c>
      <c r="E18" s="51" t="s">
        <v>431</v>
      </c>
      <c r="F18" s="144"/>
      <c r="G18" s="144"/>
      <c r="H18" s="30"/>
      <c r="I18" s="30"/>
      <c r="J18" s="144"/>
      <c r="K18" s="144">
        <v>13</v>
      </c>
      <c r="L18" s="21"/>
      <c r="M18" s="21"/>
      <c r="N18" s="144">
        <v>7</v>
      </c>
      <c r="O18" s="21">
        <v>25</v>
      </c>
      <c r="P18" s="166">
        <v>42736</v>
      </c>
      <c r="Q18" s="140">
        <v>42736</v>
      </c>
      <c r="R18" s="146">
        <v>15000</v>
      </c>
      <c r="S18" s="157">
        <v>0</v>
      </c>
      <c r="T18" s="157">
        <v>100000</v>
      </c>
      <c r="U18" s="146">
        <f>SUM(R18:T18)</f>
        <v>115000</v>
      </c>
      <c r="V18" s="146">
        <f>SUM(S18,U18)</f>
        <v>115000</v>
      </c>
      <c r="W18" s="146"/>
      <c r="X18" s="146"/>
      <c r="Y18" s="146"/>
      <c r="Z18" s="146"/>
      <c r="AA18" s="146">
        <v>79997.38</v>
      </c>
      <c r="AB18" s="215">
        <f t="shared" si="1"/>
        <v>1531</v>
      </c>
      <c r="AC18" s="146">
        <f t="shared" si="0"/>
        <v>81528.38</v>
      </c>
      <c r="AD18" s="21">
        <v>1.5462</v>
      </c>
      <c r="AE18" s="215">
        <f t="shared" si="2"/>
        <v>-4291</v>
      </c>
      <c r="AF18" s="238"/>
      <c r="AG18" s="199">
        <v>0</v>
      </c>
      <c r="AH18" s="238">
        <f t="shared" si="3"/>
        <v>0</v>
      </c>
      <c r="AI18" s="157">
        <v>0</v>
      </c>
      <c r="AJ18" s="146">
        <v>79997.38</v>
      </c>
      <c r="AK18" s="157">
        <f>AB18</f>
        <v>1531</v>
      </c>
      <c r="AL18" s="157">
        <f t="shared" si="4"/>
        <v>81528.38</v>
      </c>
      <c r="AM18" s="157">
        <f>AE18</f>
        <v>-4291</v>
      </c>
      <c r="AN18" s="146">
        <f t="shared" si="5"/>
        <v>79997.38</v>
      </c>
      <c r="AO18" s="157">
        <f t="shared" si="6"/>
        <v>1531</v>
      </c>
      <c r="AP18" s="157">
        <f t="shared" si="7"/>
        <v>81528.38</v>
      </c>
      <c r="AQ18" s="217">
        <f t="shared" si="8"/>
        <v>-4291</v>
      </c>
      <c r="AR18" s="22" t="s">
        <v>265</v>
      </c>
      <c r="AS18" s="47" t="s">
        <v>264</v>
      </c>
      <c r="AT18" s="165">
        <v>1</v>
      </c>
      <c r="AU18" s="75" t="s">
        <v>271</v>
      </c>
      <c r="AV18" s="165"/>
      <c r="AW18" s="20" t="s">
        <v>323</v>
      </c>
      <c r="AX18" s="21"/>
      <c r="AY18" s="21"/>
    </row>
    <row r="19" spans="1:51" s="17" customFormat="1" ht="15.75" customHeight="1" hidden="1" outlineLevel="1">
      <c r="A19" s="332"/>
      <c r="B19" s="314"/>
      <c r="C19" s="315"/>
      <c r="D19" s="19" t="s">
        <v>65</v>
      </c>
      <c r="E19" s="20" t="s">
        <v>34</v>
      </c>
      <c r="F19" s="144"/>
      <c r="G19" s="144"/>
      <c r="H19" s="30"/>
      <c r="I19" s="30"/>
      <c r="J19" s="144"/>
      <c r="K19" s="144"/>
      <c r="L19" s="21"/>
      <c r="M19" s="21"/>
      <c r="N19" s="144"/>
      <c r="O19" s="21"/>
      <c r="P19" s="20"/>
      <c r="Q19" s="51"/>
      <c r="R19" s="146"/>
      <c r="S19" s="146"/>
      <c r="T19" s="146"/>
      <c r="U19" s="146"/>
      <c r="V19" s="146"/>
      <c r="W19" s="146"/>
      <c r="X19" s="146"/>
      <c r="Y19" s="146"/>
      <c r="Z19" s="146"/>
      <c r="AA19" s="146"/>
      <c r="AB19" s="215">
        <f t="shared" si="1"/>
        <v>0</v>
      </c>
      <c r="AC19" s="146">
        <f t="shared" si="0"/>
        <v>0</v>
      </c>
      <c r="AD19" s="21"/>
      <c r="AE19" s="215">
        <f t="shared" si="2"/>
        <v>0</v>
      </c>
      <c r="AF19" s="238"/>
      <c r="AG19" s="199">
        <v>0</v>
      </c>
      <c r="AH19" s="238">
        <f t="shared" si="3"/>
        <v>0</v>
      </c>
      <c r="AI19" s="157">
        <v>0</v>
      </c>
      <c r="AJ19" s="146"/>
      <c r="AK19" s="157"/>
      <c r="AL19" s="157">
        <f t="shared" si="4"/>
        <v>0</v>
      </c>
      <c r="AM19" s="157">
        <f>AE19</f>
        <v>0</v>
      </c>
      <c r="AN19" s="146">
        <f t="shared" si="5"/>
        <v>0</v>
      </c>
      <c r="AO19" s="157">
        <f t="shared" si="6"/>
        <v>0</v>
      </c>
      <c r="AP19" s="157">
        <f t="shared" si="7"/>
        <v>0</v>
      </c>
      <c r="AQ19" s="217">
        <f t="shared" si="8"/>
        <v>0</v>
      </c>
      <c r="AR19" s="41"/>
      <c r="AS19" s="22"/>
      <c r="AT19" s="165"/>
      <c r="AU19" s="22"/>
      <c r="AV19" s="165"/>
      <c r="AW19" s="20"/>
      <c r="AX19" s="21"/>
      <c r="AY19" s="21"/>
    </row>
    <row r="20" spans="1:51" s="17" customFormat="1" ht="15.75" customHeight="1" hidden="1" outlineLevel="1">
      <c r="A20" s="333"/>
      <c r="B20" s="317"/>
      <c r="C20" s="318"/>
      <c r="D20" s="19" t="s">
        <v>70</v>
      </c>
      <c r="E20" s="20" t="s">
        <v>34</v>
      </c>
      <c r="F20" s="144"/>
      <c r="G20" s="144"/>
      <c r="H20" s="30"/>
      <c r="I20" s="30"/>
      <c r="J20" s="144"/>
      <c r="K20" s="144"/>
      <c r="L20" s="21"/>
      <c r="M20" s="21"/>
      <c r="N20" s="144"/>
      <c r="O20" s="21"/>
      <c r="P20" s="20"/>
      <c r="Q20" s="51"/>
      <c r="R20" s="146"/>
      <c r="S20" s="146"/>
      <c r="T20" s="146"/>
      <c r="U20" s="146"/>
      <c r="V20" s="146"/>
      <c r="W20" s="146"/>
      <c r="X20" s="146"/>
      <c r="Y20" s="146"/>
      <c r="Z20" s="146"/>
      <c r="AA20" s="146"/>
      <c r="AB20" s="215">
        <f t="shared" si="1"/>
        <v>0</v>
      </c>
      <c r="AC20" s="146">
        <f t="shared" si="0"/>
        <v>0</v>
      </c>
      <c r="AD20" s="21"/>
      <c r="AE20" s="215">
        <f t="shared" si="2"/>
        <v>0</v>
      </c>
      <c r="AF20" s="238"/>
      <c r="AG20" s="199">
        <v>0</v>
      </c>
      <c r="AH20" s="238">
        <f t="shared" si="3"/>
        <v>0</v>
      </c>
      <c r="AI20" s="157">
        <v>0</v>
      </c>
      <c r="AJ20" s="146"/>
      <c r="AK20" s="157"/>
      <c r="AL20" s="157">
        <f t="shared" si="4"/>
        <v>0</v>
      </c>
      <c r="AM20" s="157">
        <f>AE20</f>
        <v>0</v>
      </c>
      <c r="AN20" s="146">
        <f t="shared" si="5"/>
        <v>0</v>
      </c>
      <c r="AO20" s="157">
        <f t="shared" si="6"/>
        <v>0</v>
      </c>
      <c r="AP20" s="157">
        <f t="shared" si="7"/>
        <v>0</v>
      </c>
      <c r="AQ20" s="217">
        <f t="shared" si="8"/>
        <v>0</v>
      </c>
      <c r="AR20" s="41"/>
      <c r="AS20" s="22"/>
      <c r="AT20" s="165"/>
      <c r="AU20" s="22"/>
      <c r="AV20" s="165"/>
      <c r="AW20" s="20"/>
      <c r="AX20" s="21"/>
      <c r="AY20" s="21"/>
    </row>
    <row r="21" spans="1:51" s="17" customFormat="1" ht="15.75" customHeight="1" hidden="1" outlineLevel="1">
      <c r="A21" s="334"/>
      <c r="B21" s="320"/>
      <c r="C21" s="321"/>
      <c r="D21" s="19" t="s">
        <v>70</v>
      </c>
      <c r="E21" s="20" t="s">
        <v>34</v>
      </c>
      <c r="F21" s="144"/>
      <c r="G21" s="144"/>
      <c r="H21" s="30"/>
      <c r="I21" s="30"/>
      <c r="J21" s="144"/>
      <c r="K21" s="144"/>
      <c r="L21" s="21"/>
      <c r="M21" s="21"/>
      <c r="N21" s="144"/>
      <c r="O21" s="21"/>
      <c r="P21" s="20"/>
      <c r="Q21" s="51"/>
      <c r="R21" s="146"/>
      <c r="S21" s="146"/>
      <c r="T21" s="146"/>
      <c r="U21" s="146"/>
      <c r="V21" s="146"/>
      <c r="W21" s="146"/>
      <c r="X21" s="146"/>
      <c r="Y21" s="146"/>
      <c r="Z21" s="146"/>
      <c r="AA21" s="146"/>
      <c r="AB21" s="215">
        <f t="shared" si="1"/>
        <v>0</v>
      </c>
      <c r="AC21" s="146">
        <f t="shared" si="0"/>
        <v>0</v>
      </c>
      <c r="AD21" s="21"/>
      <c r="AE21" s="215">
        <f t="shared" si="2"/>
        <v>0</v>
      </c>
      <c r="AF21" s="238"/>
      <c r="AG21" s="199">
        <v>0</v>
      </c>
      <c r="AH21" s="238">
        <f t="shared" si="3"/>
        <v>0</v>
      </c>
      <c r="AI21" s="157">
        <v>0</v>
      </c>
      <c r="AJ21" s="146"/>
      <c r="AK21" s="157"/>
      <c r="AL21" s="157">
        <f t="shared" si="4"/>
        <v>0</v>
      </c>
      <c r="AM21" s="157">
        <f>AE21</f>
        <v>0</v>
      </c>
      <c r="AN21" s="146">
        <f t="shared" si="5"/>
        <v>0</v>
      </c>
      <c r="AO21" s="157">
        <f t="shared" si="6"/>
        <v>0</v>
      </c>
      <c r="AP21" s="157">
        <f t="shared" si="7"/>
        <v>0</v>
      </c>
      <c r="AQ21" s="217">
        <f t="shared" si="8"/>
        <v>0</v>
      </c>
      <c r="AR21" s="41"/>
      <c r="AS21" s="22"/>
      <c r="AT21" s="165"/>
      <c r="AU21" s="22"/>
      <c r="AV21" s="165"/>
      <c r="AW21" s="20"/>
      <c r="AX21" s="21"/>
      <c r="AY21" s="21"/>
    </row>
    <row r="22" spans="1:51" s="17" customFormat="1" ht="33" customHeight="1" collapsed="1">
      <c r="A22" s="278" t="s">
        <v>380</v>
      </c>
      <c r="B22" s="278" t="s">
        <v>381</v>
      </c>
      <c r="C22" s="47" t="s">
        <v>384</v>
      </c>
      <c r="D22" s="20" t="s">
        <v>427</v>
      </c>
      <c r="E22" s="51" t="s">
        <v>34</v>
      </c>
      <c r="F22" s="144"/>
      <c r="G22" s="144"/>
      <c r="H22" s="30"/>
      <c r="I22" s="30"/>
      <c r="J22" s="144"/>
      <c r="K22" s="144"/>
      <c r="L22" s="21"/>
      <c r="M22" s="21"/>
      <c r="N22" s="144"/>
      <c r="O22" s="21"/>
      <c r="P22" s="20"/>
      <c r="Q22" s="51"/>
      <c r="R22" s="146"/>
      <c r="S22" s="146"/>
      <c r="T22" s="146"/>
      <c r="U22" s="146"/>
      <c r="V22" s="146"/>
      <c r="W22" s="146"/>
      <c r="X22" s="146"/>
      <c r="Y22" s="146"/>
      <c r="Z22" s="146"/>
      <c r="AA22" s="157">
        <v>139180.1</v>
      </c>
      <c r="AB22" s="215">
        <f t="shared" si="1"/>
        <v>0</v>
      </c>
      <c r="AC22" s="146">
        <f t="shared" si="0"/>
        <v>139180.1</v>
      </c>
      <c r="AD22" s="72">
        <v>2.7403</v>
      </c>
      <c r="AE22" s="215">
        <f t="shared" si="2"/>
        <v>0</v>
      </c>
      <c r="AF22" s="199"/>
      <c r="AG22" s="199"/>
      <c r="AH22" s="238">
        <f t="shared" si="3"/>
        <v>0</v>
      </c>
      <c r="AI22" s="157"/>
      <c r="AJ22" s="157">
        <v>139180.1</v>
      </c>
      <c r="AK22" s="157"/>
      <c r="AL22" s="157">
        <f t="shared" si="4"/>
        <v>139180.1</v>
      </c>
      <c r="AM22" s="157"/>
      <c r="AN22" s="146">
        <f t="shared" si="5"/>
        <v>139180.1</v>
      </c>
      <c r="AO22" s="157">
        <f t="shared" si="6"/>
        <v>0</v>
      </c>
      <c r="AP22" s="157">
        <f t="shared" si="7"/>
        <v>139180.1</v>
      </c>
      <c r="AQ22" s="217">
        <f t="shared" si="8"/>
        <v>0</v>
      </c>
      <c r="AR22" s="172"/>
      <c r="AS22" s="22"/>
      <c r="AT22" s="170"/>
      <c r="AU22" s="223"/>
      <c r="AV22" s="170"/>
      <c r="AW22" s="20"/>
      <c r="AX22" s="21"/>
      <c r="AY22" s="145" t="s">
        <v>351</v>
      </c>
    </row>
    <row r="23" spans="1:51" s="17" customFormat="1" ht="37.5" customHeight="1">
      <c r="A23" s="335"/>
      <c r="B23" s="309"/>
      <c r="C23" s="310"/>
      <c r="D23" s="20" t="s">
        <v>427</v>
      </c>
      <c r="E23" s="51" t="s">
        <v>33</v>
      </c>
      <c r="F23" s="144"/>
      <c r="G23" s="144"/>
      <c r="H23" s="30"/>
      <c r="I23" s="30"/>
      <c r="J23" s="144"/>
      <c r="K23" s="144">
        <v>20</v>
      </c>
      <c r="L23" s="21">
        <v>22</v>
      </c>
      <c r="M23" s="21"/>
      <c r="N23" s="144"/>
      <c r="O23" s="21"/>
      <c r="P23" s="166">
        <v>42736</v>
      </c>
      <c r="Q23" s="140">
        <v>42736</v>
      </c>
      <c r="R23" s="157">
        <v>10000</v>
      </c>
      <c r="S23" s="157">
        <v>5000</v>
      </c>
      <c r="T23" s="157">
        <v>0</v>
      </c>
      <c r="U23" s="157">
        <f>SUM(R23:T23)</f>
        <v>15000</v>
      </c>
      <c r="V23" s="157">
        <v>15000</v>
      </c>
      <c r="W23" s="157"/>
      <c r="X23" s="157"/>
      <c r="Y23" s="157">
        <v>0</v>
      </c>
      <c r="Z23" s="157" t="s">
        <v>291</v>
      </c>
      <c r="AA23" s="157"/>
      <c r="AB23" s="215">
        <f t="shared" si="1"/>
        <v>2750</v>
      </c>
      <c r="AC23" s="146">
        <f t="shared" si="0"/>
        <v>2750</v>
      </c>
      <c r="AD23" s="72"/>
      <c r="AE23" s="215">
        <f t="shared" si="2"/>
        <v>16658</v>
      </c>
      <c r="AF23" s="199"/>
      <c r="AG23" s="199">
        <v>0</v>
      </c>
      <c r="AH23" s="238">
        <f t="shared" si="3"/>
        <v>0</v>
      </c>
      <c r="AI23" s="157">
        <v>0</v>
      </c>
      <c r="AJ23" s="157"/>
      <c r="AK23" s="157">
        <f>AB23</f>
        <v>2750</v>
      </c>
      <c r="AL23" s="157">
        <f t="shared" si="4"/>
        <v>2750</v>
      </c>
      <c r="AM23" s="157">
        <f>AE23</f>
        <v>16658</v>
      </c>
      <c r="AN23" s="146">
        <f t="shared" si="5"/>
        <v>0</v>
      </c>
      <c r="AO23" s="157">
        <f t="shared" si="6"/>
        <v>2750</v>
      </c>
      <c r="AP23" s="157">
        <f t="shared" si="7"/>
        <v>2750</v>
      </c>
      <c r="AQ23" s="217">
        <f t="shared" si="8"/>
        <v>16658</v>
      </c>
      <c r="AR23" s="172"/>
      <c r="AS23" s="23" t="s">
        <v>338</v>
      </c>
      <c r="AT23" s="170"/>
      <c r="AU23" s="223"/>
      <c r="AV23" s="170"/>
      <c r="AW23" s="22" t="s">
        <v>337</v>
      </c>
      <c r="AX23" s="21"/>
      <c r="AY23" s="145" t="s">
        <v>351</v>
      </c>
    </row>
    <row r="24" spans="1:51" s="17" customFormat="1" ht="30" customHeight="1">
      <c r="A24" s="278" t="s">
        <v>380</v>
      </c>
      <c r="B24" s="303" t="s">
        <v>385</v>
      </c>
      <c r="C24" s="47" t="s">
        <v>429</v>
      </c>
      <c r="D24" s="51" t="s">
        <v>43</v>
      </c>
      <c r="E24" s="51" t="s">
        <v>34</v>
      </c>
      <c r="F24" s="144"/>
      <c r="G24" s="144"/>
      <c r="H24" s="21"/>
      <c r="I24" s="21"/>
      <c r="J24" s="144"/>
      <c r="K24" s="144"/>
      <c r="L24" s="21"/>
      <c r="M24" s="21"/>
      <c r="N24" s="144"/>
      <c r="O24" s="21"/>
      <c r="P24" s="21"/>
      <c r="Q24" s="19"/>
      <c r="R24" s="146"/>
      <c r="S24" s="146"/>
      <c r="T24" s="146"/>
      <c r="U24" s="146"/>
      <c r="V24" s="146"/>
      <c r="W24" s="146"/>
      <c r="X24" s="146"/>
      <c r="Y24" s="146"/>
      <c r="Z24" s="146"/>
      <c r="AA24" s="218">
        <v>231204.07</v>
      </c>
      <c r="AB24" s="215">
        <f t="shared" si="1"/>
        <v>0</v>
      </c>
      <c r="AC24" s="146">
        <f t="shared" si="0"/>
        <v>231204.07</v>
      </c>
      <c r="AD24" s="30">
        <v>4.5033</v>
      </c>
      <c r="AE24" s="215">
        <f t="shared" si="2"/>
        <v>0</v>
      </c>
      <c r="AF24" s="261"/>
      <c r="AG24" s="261">
        <v>0</v>
      </c>
      <c r="AH24" s="261">
        <f>AF24+AG24</f>
        <v>0</v>
      </c>
      <c r="AI24" s="261">
        <v>0</v>
      </c>
      <c r="AJ24" s="218">
        <v>231204</v>
      </c>
      <c r="AK24" s="157">
        <v>0</v>
      </c>
      <c r="AL24" s="157">
        <f t="shared" si="4"/>
        <v>231204</v>
      </c>
      <c r="AM24" s="157">
        <v>0</v>
      </c>
      <c r="AN24" s="146">
        <f t="shared" si="5"/>
        <v>231204.07</v>
      </c>
      <c r="AO24" s="157">
        <f t="shared" si="6"/>
        <v>0</v>
      </c>
      <c r="AP24" s="157">
        <f t="shared" si="7"/>
        <v>231204.07</v>
      </c>
      <c r="AQ24" s="217">
        <f t="shared" si="8"/>
        <v>0</v>
      </c>
      <c r="AR24" s="39"/>
      <c r="AS24" s="22"/>
      <c r="AT24" s="264"/>
      <c r="AU24" s="20"/>
      <c r="AV24" s="264"/>
      <c r="AW24" s="21"/>
      <c r="AX24" s="21"/>
      <c r="AY24" s="21"/>
    </row>
    <row r="25" spans="1:51" s="17" customFormat="1" ht="12.75" hidden="1" outlineLevel="1">
      <c r="A25" s="336"/>
      <c r="B25" s="322"/>
      <c r="C25" s="323"/>
      <c r="D25" s="51" t="s">
        <v>73</v>
      </c>
      <c r="E25" s="51" t="s">
        <v>34</v>
      </c>
      <c r="F25" s="144"/>
      <c r="G25" s="144"/>
      <c r="H25" s="21"/>
      <c r="I25" s="21"/>
      <c r="J25" s="144"/>
      <c r="K25" s="144"/>
      <c r="L25" s="21"/>
      <c r="M25" s="21"/>
      <c r="N25" s="144"/>
      <c r="O25" s="21"/>
      <c r="P25" s="21"/>
      <c r="Q25" s="19"/>
      <c r="R25" s="146"/>
      <c r="S25" s="146"/>
      <c r="T25" s="146"/>
      <c r="U25" s="146"/>
      <c r="V25" s="146"/>
      <c r="W25" s="146"/>
      <c r="X25" s="146"/>
      <c r="Y25" s="146"/>
      <c r="Z25" s="146"/>
      <c r="AA25" s="146"/>
      <c r="AB25" s="215">
        <f t="shared" si="1"/>
        <v>0</v>
      </c>
      <c r="AC25" s="146">
        <f t="shared" si="0"/>
        <v>0</v>
      </c>
      <c r="AD25" s="21"/>
      <c r="AE25" s="215">
        <f t="shared" si="2"/>
        <v>0</v>
      </c>
      <c r="AF25" s="146"/>
      <c r="AG25" s="157">
        <v>0</v>
      </c>
      <c r="AH25" s="157">
        <f aca="true" t="shared" si="9" ref="AH25:AH37">AF25+AG25</f>
        <v>0</v>
      </c>
      <c r="AI25" s="157">
        <v>0</v>
      </c>
      <c r="AJ25" s="146"/>
      <c r="AK25" s="157">
        <v>0</v>
      </c>
      <c r="AL25" s="157">
        <f t="shared" si="4"/>
        <v>0</v>
      </c>
      <c r="AM25" s="157">
        <v>0</v>
      </c>
      <c r="AN25" s="146">
        <f t="shared" si="5"/>
        <v>0</v>
      </c>
      <c r="AO25" s="157">
        <f t="shared" si="6"/>
        <v>0</v>
      </c>
      <c r="AP25" s="157">
        <f t="shared" si="7"/>
        <v>0</v>
      </c>
      <c r="AQ25" s="217">
        <f t="shared" si="8"/>
        <v>0</v>
      </c>
      <c r="AR25" s="39"/>
      <c r="AS25" s="22"/>
      <c r="AT25" s="264"/>
      <c r="AU25" s="20"/>
      <c r="AV25" s="264"/>
      <c r="AW25" s="21"/>
      <c r="AX25" s="21"/>
      <c r="AY25" s="21"/>
    </row>
    <row r="26" spans="1:51" s="17" customFormat="1" ht="15.75" customHeight="1" hidden="1" outlineLevel="1">
      <c r="A26" s="337"/>
      <c r="B26" s="326"/>
      <c r="C26" s="327"/>
      <c r="D26" s="51" t="s">
        <v>73</v>
      </c>
      <c r="E26" s="51" t="s">
        <v>34</v>
      </c>
      <c r="F26" s="144"/>
      <c r="G26" s="144"/>
      <c r="H26" s="21"/>
      <c r="I26" s="21"/>
      <c r="J26" s="144"/>
      <c r="K26" s="144"/>
      <c r="L26" s="21"/>
      <c r="M26" s="21"/>
      <c r="N26" s="144"/>
      <c r="O26" s="21"/>
      <c r="P26" s="21"/>
      <c r="Q26" s="19"/>
      <c r="R26" s="146"/>
      <c r="S26" s="146"/>
      <c r="T26" s="146"/>
      <c r="U26" s="146"/>
      <c r="V26" s="146"/>
      <c r="W26" s="146"/>
      <c r="X26" s="146"/>
      <c r="Y26" s="146"/>
      <c r="Z26" s="146"/>
      <c r="AA26" s="146"/>
      <c r="AB26" s="215">
        <f t="shared" si="1"/>
        <v>0</v>
      </c>
      <c r="AC26" s="146">
        <f t="shared" si="0"/>
        <v>0</v>
      </c>
      <c r="AD26" s="21"/>
      <c r="AE26" s="215">
        <f t="shared" si="2"/>
        <v>0</v>
      </c>
      <c r="AF26" s="146"/>
      <c r="AG26" s="157">
        <v>0</v>
      </c>
      <c r="AH26" s="157">
        <f t="shared" si="9"/>
        <v>0</v>
      </c>
      <c r="AI26" s="157">
        <v>0</v>
      </c>
      <c r="AJ26" s="146"/>
      <c r="AK26" s="157">
        <v>0</v>
      </c>
      <c r="AL26" s="157">
        <f t="shared" si="4"/>
        <v>0</v>
      </c>
      <c r="AM26" s="157">
        <v>0</v>
      </c>
      <c r="AN26" s="146">
        <f t="shared" si="5"/>
        <v>0</v>
      </c>
      <c r="AO26" s="157">
        <f t="shared" si="6"/>
        <v>0</v>
      </c>
      <c r="AP26" s="157">
        <f t="shared" si="7"/>
        <v>0</v>
      </c>
      <c r="AQ26" s="217">
        <f t="shared" si="8"/>
        <v>0</v>
      </c>
      <c r="AR26" s="39"/>
      <c r="AS26" s="22"/>
      <c r="AT26" s="264"/>
      <c r="AU26" s="20"/>
      <c r="AV26" s="264"/>
      <c r="AW26" s="21"/>
      <c r="AX26" s="21"/>
      <c r="AY26" s="21"/>
    </row>
    <row r="27" spans="1:51" s="17" customFormat="1" ht="15.75" customHeight="1" hidden="1" outlineLevel="1">
      <c r="A27" s="337"/>
      <c r="B27" s="326"/>
      <c r="C27" s="327"/>
      <c r="D27" s="51" t="s">
        <v>71</v>
      </c>
      <c r="E27" s="51" t="s">
        <v>34</v>
      </c>
      <c r="F27" s="144"/>
      <c r="G27" s="144"/>
      <c r="H27" s="21"/>
      <c r="I27" s="21"/>
      <c r="J27" s="144"/>
      <c r="K27" s="144"/>
      <c r="L27" s="21"/>
      <c r="M27" s="21"/>
      <c r="N27" s="144"/>
      <c r="O27" s="21"/>
      <c r="P27" s="21"/>
      <c r="Q27" s="19"/>
      <c r="R27" s="146"/>
      <c r="S27" s="146"/>
      <c r="T27" s="146"/>
      <c r="U27" s="146"/>
      <c r="V27" s="146"/>
      <c r="W27" s="146"/>
      <c r="X27" s="146"/>
      <c r="Y27" s="146"/>
      <c r="Z27" s="146"/>
      <c r="AA27" s="146"/>
      <c r="AB27" s="215">
        <f t="shared" si="1"/>
        <v>0</v>
      </c>
      <c r="AC27" s="146">
        <f t="shared" si="0"/>
        <v>0</v>
      </c>
      <c r="AD27" s="21"/>
      <c r="AE27" s="215">
        <f t="shared" si="2"/>
        <v>0</v>
      </c>
      <c r="AF27" s="146"/>
      <c r="AG27" s="157">
        <v>0</v>
      </c>
      <c r="AH27" s="157">
        <f t="shared" si="9"/>
        <v>0</v>
      </c>
      <c r="AI27" s="157">
        <v>0</v>
      </c>
      <c r="AJ27" s="146"/>
      <c r="AK27" s="157">
        <v>0</v>
      </c>
      <c r="AL27" s="157">
        <f t="shared" si="4"/>
        <v>0</v>
      </c>
      <c r="AM27" s="157">
        <v>0</v>
      </c>
      <c r="AN27" s="146">
        <f t="shared" si="5"/>
        <v>0</v>
      </c>
      <c r="AO27" s="157">
        <f t="shared" si="6"/>
        <v>0</v>
      </c>
      <c r="AP27" s="157">
        <f t="shared" si="7"/>
        <v>0</v>
      </c>
      <c r="AQ27" s="217">
        <f t="shared" si="8"/>
        <v>0</v>
      </c>
      <c r="AR27" s="39"/>
      <c r="AS27" s="22"/>
      <c r="AT27" s="264"/>
      <c r="AU27" s="20"/>
      <c r="AV27" s="264"/>
      <c r="AW27" s="21"/>
      <c r="AX27" s="21"/>
      <c r="AY27" s="21"/>
    </row>
    <row r="28" spans="1:51" s="17" customFormat="1" ht="15.75" customHeight="1" hidden="1" outlineLevel="1">
      <c r="A28" s="338"/>
      <c r="B28" s="324"/>
      <c r="C28" s="325"/>
      <c r="D28" s="51" t="s">
        <v>71</v>
      </c>
      <c r="E28" s="51" t="s">
        <v>34</v>
      </c>
      <c r="F28" s="144"/>
      <c r="G28" s="144"/>
      <c r="H28" s="21"/>
      <c r="I28" s="21"/>
      <c r="J28" s="144"/>
      <c r="K28" s="144"/>
      <c r="L28" s="21"/>
      <c r="M28" s="21"/>
      <c r="N28" s="144"/>
      <c r="O28" s="21"/>
      <c r="P28" s="21"/>
      <c r="Q28" s="19"/>
      <c r="R28" s="146"/>
      <c r="S28" s="146"/>
      <c r="T28" s="146"/>
      <c r="U28" s="146"/>
      <c r="V28" s="146"/>
      <c r="W28" s="146"/>
      <c r="X28" s="146"/>
      <c r="Y28" s="146"/>
      <c r="Z28" s="146"/>
      <c r="AA28" s="146"/>
      <c r="AB28" s="215">
        <f t="shared" si="1"/>
        <v>0</v>
      </c>
      <c r="AC28" s="146">
        <f t="shared" si="0"/>
        <v>0</v>
      </c>
      <c r="AD28" s="21"/>
      <c r="AE28" s="215">
        <f t="shared" si="2"/>
        <v>0</v>
      </c>
      <c r="AF28" s="146"/>
      <c r="AG28" s="157">
        <v>0</v>
      </c>
      <c r="AH28" s="157">
        <f t="shared" si="9"/>
        <v>0</v>
      </c>
      <c r="AI28" s="157">
        <v>0</v>
      </c>
      <c r="AJ28" s="146"/>
      <c r="AK28" s="157">
        <v>0</v>
      </c>
      <c r="AL28" s="157">
        <f t="shared" si="4"/>
        <v>0</v>
      </c>
      <c r="AM28" s="157">
        <v>0</v>
      </c>
      <c r="AN28" s="146">
        <f t="shared" si="5"/>
        <v>0</v>
      </c>
      <c r="AO28" s="157">
        <f t="shared" si="6"/>
        <v>0</v>
      </c>
      <c r="AP28" s="157">
        <f t="shared" si="7"/>
        <v>0</v>
      </c>
      <c r="AQ28" s="217">
        <f t="shared" si="8"/>
        <v>0</v>
      </c>
      <c r="AR28" s="39"/>
      <c r="AS28" s="22"/>
      <c r="AT28" s="264"/>
      <c r="AU28" s="20"/>
      <c r="AV28" s="264"/>
      <c r="AW28" s="21"/>
      <c r="AX28" s="21"/>
      <c r="AY28" s="21"/>
    </row>
    <row r="29" spans="1:51" s="17" customFormat="1" ht="35.25" customHeight="1" collapsed="1">
      <c r="A29" s="335"/>
      <c r="B29" s="309"/>
      <c r="C29" s="310"/>
      <c r="D29" s="305"/>
      <c r="E29" s="51" t="s">
        <v>432</v>
      </c>
      <c r="F29" s="144"/>
      <c r="G29" s="144"/>
      <c r="H29" s="21"/>
      <c r="I29" s="21"/>
      <c r="J29" s="144">
        <v>9</v>
      </c>
      <c r="K29" s="144">
        <v>11</v>
      </c>
      <c r="L29" s="21"/>
      <c r="M29" s="21"/>
      <c r="N29" s="144"/>
      <c r="O29" s="21"/>
      <c r="P29" s="140">
        <v>42979</v>
      </c>
      <c r="Q29" s="140">
        <v>42979</v>
      </c>
      <c r="R29" s="146">
        <v>15000</v>
      </c>
      <c r="S29" s="146">
        <v>0</v>
      </c>
      <c r="T29" s="146">
        <v>0</v>
      </c>
      <c r="U29" s="146">
        <f>SUM(R29:T29)</f>
        <v>15000</v>
      </c>
      <c r="V29" s="157">
        <v>0</v>
      </c>
      <c r="W29" s="146">
        <v>15000</v>
      </c>
      <c r="X29" s="146"/>
      <c r="Y29" s="146"/>
      <c r="Z29" s="146"/>
      <c r="AA29" s="146"/>
      <c r="AB29" s="215">
        <f t="shared" si="1"/>
        <v>25250</v>
      </c>
      <c r="AC29" s="146">
        <f t="shared" si="0"/>
        <v>25250</v>
      </c>
      <c r="AD29" s="72"/>
      <c r="AE29" s="215">
        <f t="shared" si="2"/>
        <v>19522</v>
      </c>
      <c r="AF29" s="157"/>
      <c r="AG29" s="157">
        <v>0</v>
      </c>
      <c r="AH29" s="157">
        <f t="shared" si="9"/>
        <v>0</v>
      </c>
      <c r="AI29" s="157">
        <v>0</v>
      </c>
      <c r="AJ29" s="157"/>
      <c r="AK29" s="157">
        <f>AB29/12*4</f>
        <v>8416.666666666666</v>
      </c>
      <c r="AL29" s="157">
        <f t="shared" si="4"/>
        <v>8416.666666666666</v>
      </c>
      <c r="AM29" s="157">
        <f>AE29/11*4</f>
        <v>7098.909090909091</v>
      </c>
      <c r="AN29" s="146">
        <f t="shared" si="5"/>
        <v>0</v>
      </c>
      <c r="AO29" s="157">
        <f t="shared" si="6"/>
        <v>25250</v>
      </c>
      <c r="AP29" s="157">
        <f t="shared" si="7"/>
        <v>25250</v>
      </c>
      <c r="AQ29" s="217">
        <f t="shared" si="8"/>
        <v>19522</v>
      </c>
      <c r="AR29" s="73" t="s">
        <v>161</v>
      </c>
      <c r="AS29" s="76" t="s">
        <v>246</v>
      </c>
      <c r="AT29" s="264">
        <v>1</v>
      </c>
      <c r="AU29" s="20" t="s">
        <v>272</v>
      </c>
      <c r="AV29" s="264" t="s">
        <v>273</v>
      </c>
      <c r="AW29" s="38" t="s">
        <v>132</v>
      </c>
      <c r="AX29" s="21"/>
      <c r="AY29" s="21"/>
    </row>
    <row r="30" spans="1:51" s="17" customFormat="1" ht="32.25" customHeight="1">
      <c r="A30" s="278" t="s">
        <v>380</v>
      </c>
      <c r="B30" s="303" t="s">
        <v>386</v>
      </c>
      <c r="C30" s="47" t="s">
        <v>130</v>
      </c>
      <c r="D30" s="51" t="s">
        <v>433</v>
      </c>
      <c r="E30" s="51" t="s">
        <v>34</v>
      </c>
      <c r="F30" s="144"/>
      <c r="G30" s="144"/>
      <c r="H30" s="21"/>
      <c r="I30" s="21"/>
      <c r="J30" s="144"/>
      <c r="K30" s="144"/>
      <c r="L30" s="21"/>
      <c r="M30" s="21"/>
      <c r="N30" s="144"/>
      <c r="O30" s="21"/>
      <c r="P30" s="21"/>
      <c r="Q30" s="140"/>
      <c r="R30" s="146"/>
      <c r="S30" s="146"/>
      <c r="T30" s="146"/>
      <c r="U30" s="146"/>
      <c r="V30" s="146"/>
      <c r="W30" s="146"/>
      <c r="X30" s="146"/>
      <c r="Y30" s="146"/>
      <c r="Z30" s="146"/>
      <c r="AA30" s="218">
        <v>128131.27</v>
      </c>
      <c r="AB30" s="215">
        <f t="shared" si="1"/>
        <v>0</v>
      </c>
      <c r="AC30" s="146">
        <f t="shared" si="0"/>
        <v>128131.27</v>
      </c>
      <c r="AD30" s="30">
        <v>2.5383</v>
      </c>
      <c r="AE30" s="215">
        <f t="shared" si="2"/>
        <v>0</v>
      </c>
      <c r="AF30" s="261"/>
      <c r="AG30" s="261"/>
      <c r="AH30" s="261">
        <f t="shared" si="9"/>
        <v>0</v>
      </c>
      <c r="AI30" s="261"/>
      <c r="AJ30" s="157">
        <f>AA30/12*4</f>
        <v>42710.42333333333</v>
      </c>
      <c r="AK30" s="157"/>
      <c r="AL30" s="157">
        <f t="shared" si="4"/>
        <v>42710.42333333333</v>
      </c>
      <c r="AM30" s="157"/>
      <c r="AN30" s="146">
        <f t="shared" si="5"/>
        <v>128131.27</v>
      </c>
      <c r="AO30" s="157">
        <f t="shared" si="6"/>
        <v>0</v>
      </c>
      <c r="AP30" s="157">
        <f t="shared" si="7"/>
        <v>128131.27</v>
      </c>
      <c r="AQ30" s="217">
        <f t="shared" si="8"/>
        <v>0</v>
      </c>
      <c r="AR30" s="39"/>
      <c r="AS30" s="22"/>
      <c r="AT30" s="264"/>
      <c r="AU30" s="20"/>
      <c r="AV30" s="264"/>
      <c r="AW30" s="21"/>
      <c r="AX30" s="21"/>
      <c r="AY30" s="21"/>
    </row>
    <row r="31" spans="1:51" s="17" customFormat="1" ht="15.75" customHeight="1" hidden="1" outlineLevel="1">
      <c r="A31" s="336"/>
      <c r="B31" s="322"/>
      <c r="C31" s="323"/>
      <c r="D31" s="51" t="s">
        <v>72</v>
      </c>
      <c r="E31" s="51" t="s">
        <v>34</v>
      </c>
      <c r="F31" s="144"/>
      <c r="G31" s="144"/>
      <c r="H31" s="21"/>
      <c r="I31" s="21"/>
      <c r="J31" s="144"/>
      <c r="K31" s="144"/>
      <c r="L31" s="21"/>
      <c r="M31" s="21"/>
      <c r="N31" s="144"/>
      <c r="O31" s="21"/>
      <c r="P31" s="21"/>
      <c r="Q31" s="140"/>
      <c r="R31" s="146"/>
      <c r="S31" s="146"/>
      <c r="T31" s="146"/>
      <c r="U31" s="146"/>
      <c r="V31" s="146"/>
      <c r="W31" s="146"/>
      <c r="X31" s="146"/>
      <c r="Y31" s="146"/>
      <c r="Z31" s="146"/>
      <c r="AA31" s="146"/>
      <c r="AB31" s="215">
        <f t="shared" si="1"/>
        <v>0</v>
      </c>
      <c r="AC31" s="146">
        <f t="shared" si="0"/>
        <v>0</v>
      </c>
      <c r="AD31" s="21"/>
      <c r="AE31" s="215">
        <f t="shared" si="2"/>
        <v>0</v>
      </c>
      <c r="AF31" s="146"/>
      <c r="AG31" s="157"/>
      <c r="AH31" s="157">
        <f t="shared" si="9"/>
        <v>0</v>
      </c>
      <c r="AI31" s="157"/>
      <c r="AJ31" s="146"/>
      <c r="AK31" s="157"/>
      <c r="AL31" s="157">
        <f t="shared" si="4"/>
        <v>0</v>
      </c>
      <c r="AM31" s="157"/>
      <c r="AN31" s="146">
        <f t="shared" si="5"/>
        <v>0</v>
      </c>
      <c r="AO31" s="157">
        <f t="shared" si="6"/>
        <v>0</v>
      </c>
      <c r="AP31" s="157">
        <f t="shared" si="7"/>
        <v>0</v>
      </c>
      <c r="AQ31" s="217">
        <f t="shared" si="8"/>
        <v>0</v>
      </c>
      <c r="AR31" s="39"/>
      <c r="AS31" s="22"/>
      <c r="AT31" s="264"/>
      <c r="AU31" s="20"/>
      <c r="AV31" s="264"/>
      <c r="AW31" s="21"/>
      <c r="AX31" s="21"/>
      <c r="AY31" s="21"/>
    </row>
    <row r="32" spans="1:51" s="17" customFormat="1" ht="15.75" customHeight="1" hidden="1" outlineLevel="1">
      <c r="A32" s="337"/>
      <c r="B32" s="326"/>
      <c r="C32" s="327"/>
      <c r="D32" s="51" t="s">
        <v>71</v>
      </c>
      <c r="E32" s="51" t="s">
        <v>34</v>
      </c>
      <c r="F32" s="144"/>
      <c r="G32" s="144"/>
      <c r="H32" s="21"/>
      <c r="I32" s="21"/>
      <c r="J32" s="144"/>
      <c r="K32" s="144"/>
      <c r="L32" s="21"/>
      <c r="M32" s="21"/>
      <c r="N32" s="144"/>
      <c r="O32" s="21"/>
      <c r="P32" s="21"/>
      <c r="Q32" s="140"/>
      <c r="R32" s="146"/>
      <c r="S32" s="146"/>
      <c r="T32" s="146"/>
      <c r="U32" s="146"/>
      <c r="V32" s="146"/>
      <c r="W32" s="146"/>
      <c r="X32" s="146"/>
      <c r="Y32" s="146"/>
      <c r="Z32" s="146"/>
      <c r="AA32" s="146"/>
      <c r="AB32" s="215">
        <f t="shared" si="1"/>
        <v>0</v>
      </c>
      <c r="AC32" s="146">
        <f t="shared" si="0"/>
        <v>0</v>
      </c>
      <c r="AD32" s="21"/>
      <c r="AE32" s="215">
        <f t="shared" si="2"/>
        <v>0</v>
      </c>
      <c r="AF32" s="146"/>
      <c r="AG32" s="157"/>
      <c r="AH32" s="157">
        <f t="shared" si="9"/>
        <v>0</v>
      </c>
      <c r="AI32" s="157"/>
      <c r="AJ32" s="146"/>
      <c r="AK32" s="157"/>
      <c r="AL32" s="157">
        <f t="shared" si="4"/>
        <v>0</v>
      </c>
      <c r="AM32" s="157"/>
      <c r="AN32" s="146">
        <f t="shared" si="5"/>
        <v>0</v>
      </c>
      <c r="AO32" s="157">
        <f t="shared" si="6"/>
        <v>0</v>
      </c>
      <c r="AP32" s="157">
        <f t="shared" si="7"/>
        <v>0</v>
      </c>
      <c r="AQ32" s="217">
        <f t="shared" si="8"/>
        <v>0</v>
      </c>
      <c r="AR32" s="39"/>
      <c r="AS32" s="22"/>
      <c r="AT32" s="264"/>
      <c r="AU32" s="20"/>
      <c r="AV32" s="264"/>
      <c r="AW32" s="21"/>
      <c r="AX32" s="21"/>
      <c r="AY32" s="21"/>
    </row>
    <row r="33" spans="1:51" s="17" customFormat="1" ht="15.75" customHeight="1" hidden="1" outlineLevel="1">
      <c r="A33" s="337"/>
      <c r="B33" s="326"/>
      <c r="C33" s="327"/>
      <c r="D33" s="51" t="s">
        <v>71</v>
      </c>
      <c r="E33" s="51" t="s">
        <v>34</v>
      </c>
      <c r="F33" s="144"/>
      <c r="G33" s="144"/>
      <c r="H33" s="21"/>
      <c r="I33" s="21"/>
      <c r="J33" s="144"/>
      <c r="K33" s="144"/>
      <c r="L33" s="21"/>
      <c r="M33" s="21"/>
      <c r="N33" s="144"/>
      <c r="O33" s="21"/>
      <c r="P33" s="21"/>
      <c r="Q33" s="140"/>
      <c r="R33" s="146"/>
      <c r="S33" s="146"/>
      <c r="T33" s="146"/>
      <c r="U33" s="146"/>
      <c r="V33" s="146"/>
      <c r="W33" s="146"/>
      <c r="X33" s="146"/>
      <c r="Y33" s="146"/>
      <c r="Z33" s="146"/>
      <c r="AA33" s="146"/>
      <c r="AB33" s="215">
        <f t="shared" si="1"/>
        <v>0</v>
      </c>
      <c r="AC33" s="146">
        <f t="shared" si="0"/>
        <v>0</v>
      </c>
      <c r="AD33" s="21"/>
      <c r="AE33" s="215">
        <f t="shared" si="2"/>
        <v>0</v>
      </c>
      <c r="AF33" s="146"/>
      <c r="AG33" s="157"/>
      <c r="AH33" s="157">
        <f t="shared" si="9"/>
        <v>0</v>
      </c>
      <c r="AI33" s="157"/>
      <c r="AJ33" s="146"/>
      <c r="AK33" s="157"/>
      <c r="AL33" s="157">
        <f t="shared" si="4"/>
        <v>0</v>
      </c>
      <c r="AM33" s="157"/>
      <c r="AN33" s="146">
        <f t="shared" si="5"/>
        <v>0</v>
      </c>
      <c r="AO33" s="157">
        <f t="shared" si="6"/>
        <v>0</v>
      </c>
      <c r="AP33" s="157">
        <f t="shared" si="7"/>
        <v>0</v>
      </c>
      <c r="AQ33" s="217">
        <f t="shared" si="8"/>
        <v>0</v>
      </c>
      <c r="AR33" s="39"/>
      <c r="AS33" s="22"/>
      <c r="AT33" s="264"/>
      <c r="AU33" s="20"/>
      <c r="AV33" s="264"/>
      <c r="AW33" s="21"/>
      <c r="AX33" s="21"/>
      <c r="AY33" s="21"/>
    </row>
    <row r="34" spans="1:51" s="17" customFormat="1" ht="15.75" customHeight="1" hidden="1" outlineLevel="1">
      <c r="A34" s="337"/>
      <c r="B34" s="326"/>
      <c r="C34" s="327"/>
      <c r="D34" s="51" t="s">
        <v>71</v>
      </c>
      <c r="E34" s="51" t="s">
        <v>34</v>
      </c>
      <c r="F34" s="144"/>
      <c r="G34" s="144"/>
      <c r="H34" s="21"/>
      <c r="I34" s="21"/>
      <c r="J34" s="144"/>
      <c r="K34" s="144"/>
      <c r="L34" s="21"/>
      <c r="M34" s="21"/>
      <c r="N34" s="144"/>
      <c r="O34" s="21"/>
      <c r="P34" s="21"/>
      <c r="Q34" s="140"/>
      <c r="R34" s="146"/>
      <c r="S34" s="146"/>
      <c r="T34" s="146"/>
      <c r="U34" s="146"/>
      <c r="V34" s="146"/>
      <c r="W34" s="146"/>
      <c r="X34" s="146"/>
      <c r="Y34" s="146"/>
      <c r="Z34" s="146"/>
      <c r="AA34" s="146"/>
      <c r="AB34" s="215">
        <f t="shared" si="1"/>
        <v>0</v>
      </c>
      <c r="AC34" s="146">
        <f t="shared" si="0"/>
        <v>0</v>
      </c>
      <c r="AD34" s="21"/>
      <c r="AE34" s="215">
        <f t="shared" si="2"/>
        <v>0</v>
      </c>
      <c r="AF34" s="146"/>
      <c r="AG34" s="157"/>
      <c r="AH34" s="157">
        <f t="shared" si="9"/>
        <v>0</v>
      </c>
      <c r="AI34" s="157"/>
      <c r="AJ34" s="146"/>
      <c r="AK34" s="157"/>
      <c r="AL34" s="157">
        <f t="shared" si="4"/>
        <v>0</v>
      </c>
      <c r="AM34" s="157"/>
      <c r="AN34" s="146">
        <f t="shared" si="5"/>
        <v>0</v>
      </c>
      <c r="AO34" s="157">
        <f t="shared" si="6"/>
        <v>0</v>
      </c>
      <c r="AP34" s="157">
        <f t="shared" si="7"/>
        <v>0</v>
      </c>
      <c r="AQ34" s="217">
        <f t="shared" si="8"/>
        <v>0</v>
      </c>
      <c r="AR34" s="39"/>
      <c r="AS34" s="22"/>
      <c r="AT34" s="264"/>
      <c r="AU34" s="20"/>
      <c r="AV34" s="264"/>
      <c r="AW34" s="21"/>
      <c r="AX34" s="21"/>
      <c r="AY34" s="21"/>
    </row>
    <row r="35" spans="1:51" s="17" customFormat="1" ht="15.75" customHeight="1" hidden="1" outlineLevel="1">
      <c r="A35" s="337"/>
      <c r="B35" s="326"/>
      <c r="C35" s="327"/>
      <c r="D35" s="51" t="s">
        <v>71</v>
      </c>
      <c r="E35" s="51" t="s">
        <v>34</v>
      </c>
      <c r="F35" s="144"/>
      <c r="G35" s="144"/>
      <c r="H35" s="21"/>
      <c r="I35" s="21"/>
      <c r="J35" s="144"/>
      <c r="K35" s="144"/>
      <c r="L35" s="21"/>
      <c r="M35" s="21"/>
      <c r="N35" s="144"/>
      <c r="O35" s="21"/>
      <c r="P35" s="21"/>
      <c r="Q35" s="140"/>
      <c r="R35" s="146"/>
      <c r="S35" s="146"/>
      <c r="T35" s="146"/>
      <c r="U35" s="146"/>
      <c r="V35" s="146"/>
      <c r="W35" s="146"/>
      <c r="X35" s="146"/>
      <c r="Y35" s="146"/>
      <c r="Z35" s="146"/>
      <c r="AA35" s="146"/>
      <c r="AB35" s="215">
        <f t="shared" si="1"/>
        <v>0</v>
      </c>
      <c r="AC35" s="146">
        <f t="shared" si="0"/>
        <v>0</v>
      </c>
      <c r="AD35" s="21"/>
      <c r="AE35" s="215">
        <f t="shared" si="2"/>
        <v>0</v>
      </c>
      <c r="AF35" s="146"/>
      <c r="AG35" s="157"/>
      <c r="AH35" s="157">
        <f t="shared" si="9"/>
        <v>0</v>
      </c>
      <c r="AI35" s="157"/>
      <c r="AJ35" s="146"/>
      <c r="AK35" s="157"/>
      <c r="AL35" s="157">
        <f t="shared" si="4"/>
        <v>0</v>
      </c>
      <c r="AM35" s="157"/>
      <c r="AN35" s="146">
        <f t="shared" si="5"/>
        <v>0</v>
      </c>
      <c r="AO35" s="157">
        <f t="shared" si="6"/>
        <v>0</v>
      </c>
      <c r="AP35" s="157">
        <f t="shared" si="7"/>
        <v>0</v>
      </c>
      <c r="AQ35" s="217">
        <f t="shared" si="8"/>
        <v>0</v>
      </c>
      <c r="AR35" s="39"/>
      <c r="AS35" s="22"/>
      <c r="AT35" s="264"/>
      <c r="AU35" s="20"/>
      <c r="AV35" s="264"/>
      <c r="AW35" s="21"/>
      <c r="AX35" s="21"/>
      <c r="AY35" s="21"/>
    </row>
    <row r="36" spans="1:51" s="17" customFormat="1" ht="15.75" customHeight="1" hidden="1" outlineLevel="1">
      <c r="A36" s="338"/>
      <c r="B36" s="324"/>
      <c r="C36" s="325"/>
      <c r="D36" s="51" t="s">
        <v>71</v>
      </c>
      <c r="E36" s="51" t="s">
        <v>34</v>
      </c>
      <c r="F36" s="144"/>
      <c r="G36" s="144"/>
      <c r="H36" s="21"/>
      <c r="I36" s="21"/>
      <c r="J36" s="144"/>
      <c r="K36" s="144"/>
      <c r="L36" s="21"/>
      <c r="M36" s="21"/>
      <c r="N36" s="144"/>
      <c r="O36" s="21"/>
      <c r="P36" s="21"/>
      <c r="Q36" s="140"/>
      <c r="R36" s="146"/>
      <c r="S36" s="146"/>
      <c r="T36" s="146"/>
      <c r="U36" s="146"/>
      <c r="V36" s="146"/>
      <c r="W36" s="146"/>
      <c r="X36" s="146"/>
      <c r="Y36" s="146"/>
      <c r="Z36" s="146"/>
      <c r="AA36" s="146"/>
      <c r="AB36" s="215">
        <f t="shared" si="1"/>
        <v>0</v>
      </c>
      <c r="AC36" s="146">
        <f t="shared" si="0"/>
        <v>0</v>
      </c>
      <c r="AD36" s="21"/>
      <c r="AE36" s="215">
        <f t="shared" si="2"/>
        <v>0</v>
      </c>
      <c r="AF36" s="146"/>
      <c r="AG36" s="157"/>
      <c r="AH36" s="157">
        <f t="shared" si="9"/>
        <v>0</v>
      </c>
      <c r="AI36" s="157"/>
      <c r="AJ36" s="146"/>
      <c r="AK36" s="157"/>
      <c r="AL36" s="157">
        <f t="shared" si="4"/>
        <v>0</v>
      </c>
      <c r="AM36" s="157"/>
      <c r="AN36" s="146">
        <f t="shared" si="5"/>
        <v>0</v>
      </c>
      <c r="AO36" s="157">
        <f t="shared" si="6"/>
        <v>0</v>
      </c>
      <c r="AP36" s="157">
        <f t="shared" si="7"/>
        <v>0</v>
      </c>
      <c r="AQ36" s="217">
        <f t="shared" si="8"/>
        <v>0</v>
      </c>
      <c r="AR36" s="39"/>
      <c r="AS36" s="22"/>
      <c r="AT36" s="264"/>
      <c r="AU36" s="20"/>
      <c r="AV36" s="264"/>
      <c r="AW36" s="21"/>
      <c r="AX36" s="21"/>
      <c r="AY36" s="21"/>
    </row>
    <row r="37" spans="1:51" s="17" customFormat="1" ht="36.75" customHeight="1" collapsed="1">
      <c r="A37" s="335"/>
      <c r="B37" s="309"/>
      <c r="C37" s="310"/>
      <c r="D37" s="306" t="s">
        <v>51</v>
      </c>
      <c r="E37" s="51" t="s">
        <v>55</v>
      </c>
      <c r="F37" s="144"/>
      <c r="G37" s="144"/>
      <c r="H37" s="21"/>
      <c r="I37" s="21"/>
      <c r="J37" s="144">
        <v>9</v>
      </c>
      <c r="K37" s="144">
        <v>11</v>
      </c>
      <c r="L37" s="21"/>
      <c r="M37" s="21"/>
      <c r="N37" s="144"/>
      <c r="O37" s="21">
        <v>25</v>
      </c>
      <c r="P37" s="140">
        <v>42979</v>
      </c>
      <c r="Q37" s="140">
        <v>42979</v>
      </c>
      <c r="R37" s="146">
        <v>15000</v>
      </c>
      <c r="S37" s="146">
        <v>0</v>
      </c>
      <c r="T37" s="146">
        <v>0</v>
      </c>
      <c r="U37" s="146">
        <f>SUM(R37:T37)</f>
        <v>15000</v>
      </c>
      <c r="V37" s="157">
        <v>0</v>
      </c>
      <c r="W37" s="146">
        <v>15000</v>
      </c>
      <c r="X37" s="146"/>
      <c r="Y37" s="146"/>
      <c r="Z37" s="146"/>
      <c r="AA37" s="146"/>
      <c r="AB37" s="215">
        <f t="shared" si="1"/>
        <v>2550</v>
      </c>
      <c r="AC37" s="146">
        <f t="shared" si="0"/>
        <v>2550</v>
      </c>
      <c r="AD37" s="72"/>
      <c r="AE37" s="215">
        <f t="shared" si="2"/>
        <v>-11228</v>
      </c>
      <c r="AF37" s="157"/>
      <c r="AG37" s="157">
        <v>0</v>
      </c>
      <c r="AH37" s="157">
        <f t="shared" si="9"/>
        <v>0</v>
      </c>
      <c r="AI37" s="157">
        <v>0</v>
      </c>
      <c r="AJ37" s="157"/>
      <c r="AK37" s="157">
        <f>AB37/12*4</f>
        <v>850</v>
      </c>
      <c r="AL37" s="157">
        <f t="shared" si="4"/>
        <v>850</v>
      </c>
      <c r="AM37" s="157">
        <f>AE37/11*4</f>
        <v>-4082.909090909091</v>
      </c>
      <c r="AN37" s="146">
        <f t="shared" si="5"/>
        <v>0</v>
      </c>
      <c r="AO37" s="157">
        <f t="shared" si="6"/>
        <v>2550</v>
      </c>
      <c r="AP37" s="157">
        <f t="shared" si="7"/>
        <v>2550</v>
      </c>
      <c r="AQ37" s="217">
        <f t="shared" si="8"/>
        <v>-11228</v>
      </c>
      <c r="AR37" s="22" t="s">
        <v>162</v>
      </c>
      <c r="AS37" s="47" t="s">
        <v>253</v>
      </c>
      <c r="AT37" s="264">
        <v>1</v>
      </c>
      <c r="AU37" s="20" t="s">
        <v>272</v>
      </c>
      <c r="AV37" s="264" t="s">
        <v>273</v>
      </c>
      <c r="AW37" s="21"/>
      <c r="AX37" s="21"/>
      <c r="AY37" s="21"/>
    </row>
    <row r="38" spans="1:51" s="17" customFormat="1" ht="45" customHeight="1">
      <c r="A38" s="278" t="s">
        <v>380</v>
      </c>
      <c r="B38" s="303" t="s">
        <v>388</v>
      </c>
      <c r="C38" s="47" t="s">
        <v>157</v>
      </c>
      <c r="D38" s="20" t="s">
        <v>428</v>
      </c>
      <c r="E38" s="20" t="s">
        <v>158</v>
      </c>
      <c r="F38" s="144"/>
      <c r="G38" s="144"/>
      <c r="H38" s="21"/>
      <c r="I38" s="21"/>
      <c r="J38" s="144"/>
      <c r="K38" s="144"/>
      <c r="L38" s="21"/>
      <c r="M38" s="21">
        <v>20</v>
      </c>
      <c r="N38" s="144"/>
      <c r="O38" s="21"/>
      <c r="P38" s="166">
        <v>42736</v>
      </c>
      <c r="Q38" s="228">
        <v>42736</v>
      </c>
      <c r="R38" s="146"/>
      <c r="S38" s="146"/>
      <c r="T38" s="146"/>
      <c r="U38" s="146"/>
      <c r="V38" s="146"/>
      <c r="W38" s="146"/>
      <c r="X38" s="146"/>
      <c r="Y38" s="146"/>
      <c r="Z38" s="146"/>
      <c r="AA38" s="146">
        <v>-157431.18</v>
      </c>
      <c r="AB38" s="215">
        <f t="shared" si="1"/>
        <v>-27500</v>
      </c>
      <c r="AC38" s="146">
        <f t="shared" si="0"/>
        <v>-184931.18</v>
      </c>
      <c r="AD38" s="21">
        <v>-3.0604</v>
      </c>
      <c r="AE38" s="215">
        <f t="shared" si="2"/>
        <v>-27460</v>
      </c>
      <c r="AF38" s="238"/>
      <c r="AG38" s="237">
        <v>0</v>
      </c>
      <c r="AH38" s="199">
        <f>AF38+AG38</f>
        <v>0</v>
      </c>
      <c r="AI38" s="215">
        <v>0</v>
      </c>
      <c r="AJ38" s="146">
        <v>-157431.18</v>
      </c>
      <c r="AK38" s="157">
        <f>AB38</f>
        <v>-27500</v>
      </c>
      <c r="AL38" s="157">
        <f t="shared" si="4"/>
        <v>-184931.18</v>
      </c>
      <c r="AM38" s="157">
        <f>AE38</f>
        <v>-27460</v>
      </c>
      <c r="AN38" s="146">
        <f t="shared" si="5"/>
        <v>-157431.18</v>
      </c>
      <c r="AO38" s="157">
        <f t="shared" si="6"/>
        <v>-27500</v>
      </c>
      <c r="AP38" s="157">
        <f t="shared" si="7"/>
        <v>-184931.18</v>
      </c>
      <c r="AQ38" s="217">
        <f t="shared" si="8"/>
        <v>-27460</v>
      </c>
      <c r="AR38" s="13" t="s">
        <v>266</v>
      </c>
      <c r="AS38" s="364" t="s">
        <v>255</v>
      </c>
      <c r="AT38" s="221">
        <v>1</v>
      </c>
      <c r="AU38" s="22" t="s">
        <v>274</v>
      </c>
      <c r="AV38" s="221"/>
      <c r="AW38" s="20" t="s">
        <v>290</v>
      </c>
      <c r="AX38" s="21"/>
      <c r="AY38" s="21"/>
    </row>
    <row r="39" spans="1:51" s="17" customFormat="1" ht="21.75" customHeight="1" hidden="1" outlineLevel="1">
      <c r="A39" s="332"/>
      <c r="B39" s="314"/>
      <c r="C39" s="315"/>
      <c r="D39" s="20" t="s">
        <v>254</v>
      </c>
      <c r="E39" s="20" t="s">
        <v>34</v>
      </c>
      <c r="F39" s="144"/>
      <c r="G39" s="144"/>
      <c r="H39" s="21"/>
      <c r="I39" s="21"/>
      <c r="J39" s="144"/>
      <c r="K39" s="144"/>
      <c r="L39" s="21"/>
      <c r="M39" s="21"/>
      <c r="N39" s="144"/>
      <c r="O39" s="21"/>
      <c r="P39" s="141"/>
      <c r="Q39" s="229"/>
      <c r="R39" s="146"/>
      <c r="S39" s="146"/>
      <c r="T39" s="146"/>
      <c r="U39" s="146"/>
      <c r="V39" s="146"/>
      <c r="W39" s="146"/>
      <c r="X39" s="146"/>
      <c r="Y39" s="146"/>
      <c r="Z39" s="146"/>
      <c r="AA39" s="146"/>
      <c r="AB39" s="215">
        <f t="shared" si="1"/>
        <v>0</v>
      </c>
      <c r="AC39" s="146">
        <f t="shared" si="0"/>
        <v>0</v>
      </c>
      <c r="AD39" s="21"/>
      <c r="AE39" s="215">
        <f t="shared" si="2"/>
        <v>0</v>
      </c>
      <c r="AF39" s="238"/>
      <c r="AG39" s="199"/>
      <c r="AH39" s="199">
        <f aca="true" t="shared" si="10" ref="AH39:AH96">AF39+AG39</f>
        <v>0</v>
      </c>
      <c r="AI39" s="157"/>
      <c r="AJ39" s="146"/>
      <c r="AK39" s="157"/>
      <c r="AL39" s="157">
        <f t="shared" si="4"/>
        <v>0</v>
      </c>
      <c r="AM39" s="157"/>
      <c r="AN39" s="146">
        <f t="shared" si="5"/>
        <v>0</v>
      </c>
      <c r="AO39" s="157">
        <f t="shared" si="6"/>
        <v>0</v>
      </c>
      <c r="AP39" s="157">
        <f t="shared" si="7"/>
        <v>0</v>
      </c>
      <c r="AQ39" s="217">
        <f t="shared" si="8"/>
        <v>0</v>
      </c>
      <c r="AR39" s="12"/>
      <c r="AS39" s="365"/>
      <c r="AT39" s="221"/>
      <c r="AU39" s="22"/>
      <c r="AV39" s="221"/>
      <c r="AW39" s="20"/>
      <c r="AX39" s="21"/>
      <c r="AY39" s="21"/>
    </row>
    <row r="40" spans="1:51" s="17" customFormat="1" ht="21.75" customHeight="1" hidden="1" outlineLevel="1">
      <c r="A40" s="333"/>
      <c r="B40" s="317"/>
      <c r="C40" s="318"/>
      <c r="D40" s="20" t="s">
        <v>71</v>
      </c>
      <c r="E40" s="20" t="s">
        <v>34</v>
      </c>
      <c r="F40" s="144"/>
      <c r="G40" s="144"/>
      <c r="H40" s="21"/>
      <c r="I40" s="21"/>
      <c r="J40" s="144"/>
      <c r="K40" s="144"/>
      <c r="L40" s="21"/>
      <c r="M40" s="21"/>
      <c r="N40" s="144"/>
      <c r="O40" s="21"/>
      <c r="P40" s="141"/>
      <c r="Q40" s="229"/>
      <c r="R40" s="146"/>
      <c r="S40" s="146"/>
      <c r="T40" s="146"/>
      <c r="U40" s="146"/>
      <c r="V40" s="146"/>
      <c r="W40" s="146"/>
      <c r="X40" s="146"/>
      <c r="Y40" s="146"/>
      <c r="Z40" s="146"/>
      <c r="AA40" s="146"/>
      <c r="AB40" s="215">
        <f t="shared" si="1"/>
        <v>0</v>
      </c>
      <c r="AC40" s="146">
        <f t="shared" si="0"/>
        <v>0</v>
      </c>
      <c r="AD40" s="21"/>
      <c r="AE40" s="215">
        <f t="shared" si="2"/>
        <v>0</v>
      </c>
      <c r="AF40" s="238"/>
      <c r="AG40" s="199"/>
      <c r="AH40" s="199">
        <f t="shared" si="10"/>
        <v>0</v>
      </c>
      <c r="AI40" s="157"/>
      <c r="AJ40" s="146"/>
      <c r="AK40" s="157"/>
      <c r="AL40" s="157">
        <f t="shared" si="4"/>
        <v>0</v>
      </c>
      <c r="AM40" s="157"/>
      <c r="AN40" s="146">
        <f t="shared" si="5"/>
        <v>0</v>
      </c>
      <c r="AO40" s="157">
        <f t="shared" si="6"/>
        <v>0</v>
      </c>
      <c r="AP40" s="157">
        <f t="shared" si="7"/>
        <v>0</v>
      </c>
      <c r="AQ40" s="217">
        <f t="shared" si="8"/>
        <v>0</v>
      </c>
      <c r="AR40" s="12"/>
      <c r="AS40" s="365"/>
      <c r="AT40" s="221"/>
      <c r="AU40" s="22"/>
      <c r="AV40" s="221"/>
      <c r="AW40" s="20"/>
      <c r="AX40" s="21"/>
      <c r="AY40" s="21"/>
    </row>
    <row r="41" spans="1:51" s="17" customFormat="1" ht="21.75" customHeight="1" hidden="1" outlineLevel="1">
      <c r="A41" s="333"/>
      <c r="B41" s="317"/>
      <c r="C41" s="318"/>
      <c r="D41" s="20" t="s">
        <v>71</v>
      </c>
      <c r="E41" s="20" t="s">
        <v>34</v>
      </c>
      <c r="F41" s="144"/>
      <c r="G41" s="144"/>
      <c r="H41" s="21"/>
      <c r="I41" s="21"/>
      <c r="J41" s="144"/>
      <c r="K41" s="144"/>
      <c r="L41" s="21"/>
      <c r="M41" s="21"/>
      <c r="N41" s="144"/>
      <c r="O41" s="21"/>
      <c r="P41" s="141"/>
      <c r="Q41" s="229"/>
      <c r="R41" s="146"/>
      <c r="S41" s="146"/>
      <c r="T41" s="146"/>
      <c r="U41" s="146"/>
      <c r="V41" s="146"/>
      <c r="W41" s="146"/>
      <c r="X41" s="146"/>
      <c r="Y41" s="146"/>
      <c r="Z41" s="146"/>
      <c r="AA41" s="146"/>
      <c r="AB41" s="215">
        <f t="shared" si="1"/>
        <v>0</v>
      </c>
      <c r="AC41" s="146">
        <f t="shared" si="0"/>
        <v>0</v>
      </c>
      <c r="AD41" s="21"/>
      <c r="AE41" s="215">
        <f t="shared" si="2"/>
        <v>0</v>
      </c>
      <c r="AF41" s="238"/>
      <c r="AG41" s="199"/>
      <c r="AH41" s="199">
        <f t="shared" si="10"/>
        <v>0</v>
      </c>
      <c r="AI41" s="157"/>
      <c r="AJ41" s="146"/>
      <c r="AK41" s="157"/>
      <c r="AL41" s="157">
        <f t="shared" si="4"/>
        <v>0</v>
      </c>
      <c r="AM41" s="157"/>
      <c r="AN41" s="146">
        <f t="shared" si="5"/>
        <v>0</v>
      </c>
      <c r="AO41" s="157">
        <f t="shared" si="6"/>
        <v>0</v>
      </c>
      <c r="AP41" s="157">
        <f t="shared" si="7"/>
        <v>0</v>
      </c>
      <c r="AQ41" s="217">
        <f t="shared" si="8"/>
        <v>0</v>
      </c>
      <c r="AR41" s="12"/>
      <c r="AS41" s="365"/>
      <c r="AT41" s="221"/>
      <c r="AU41" s="22"/>
      <c r="AV41" s="221"/>
      <c r="AW41" s="20"/>
      <c r="AX41" s="21"/>
      <c r="AY41" s="21"/>
    </row>
    <row r="42" spans="1:51" s="17" customFormat="1" ht="21.75" customHeight="1" hidden="1" outlineLevel="1">
      <c r="A42" s="334"/>
      <c r="B42" s="320"/>
      <c r="C42" s="321"/>
      <c r="D42" s="20" t="s">
        <v>159</v>
      </c>
      <c r="E42" s="20" t="s">
        <v>34</v>
      </c>
      <c r="F42" s="144"/>
      <c r="G42" s="144"/>
      <c r="H42" s="21"/>
      <c r="I42" s="21"/>
      <c r="J42" s="144"/>
      <c r="K42" s="144"/>
      <c r="L42" s="21"/>
      <c r="M42" s="21"/>
      <c r="N42" s="144"/>
      <c r="O42" s="21"/>
      <c r="P42" s="141"/>
      <c r="Q42" s="229"/>
      <c r="R42" s="146"/>
      <c r="S42" s="146"/>
      <c r="T42" s="146"/>
      <c r="U42" s="146"/>
      <c r="V42" s="146"/>
      <c r="W42" s="146"/>
      <c r="X42" s="146"/>
      <c r="Y42" s="146"/>
      <c r="Z42" s="146"/>
      <c r="AA42" s="146"/>
      <c r="AB42" s="215">
        <f t="shared" si="1"/>
        <v>0</v>
      </c>
      <c r="AC42" s="146">
        <f t="shared" si="0"/>
        <v>0</v>
      </c>
      <c r="AD42" s="21"/>
      <c r="AE42" s="215">
        <f t="shared" si="2"/>
        <v>0</v>
      </c>
      <c r="AF42" s="238"/>
      <c r="AG42" s="199"/>
      <c r="AH42" s="199">
        <f t="shared" si="10"/>
        <v>0</v>
      </c>
      <c r="AI42" s="157"/>
      <c r="AJ42" s="146"/>
      <c r="AK42" s="157"/>
      <c r="AL42" s="157">
        <f t="shared" si="4"/>
        <v>0</v>
      </c>
      <c r="AM42" s="157"/>
      <c r="AN42" s="146">
        <f t="shared" si="5"/>
        <v>0</v>
      </c>
      <c r="AO42" s="157">
        <f t="shared" si="6"/>
        <v>0</v>
      </c>
      <c r="AP42" s="157">
        <f t="shared" si="7"/>
        <v>0</v>
      </c>
      <c r="AQ42" s="217">
        <f t="shared" si="8"/>
        <v>0</v>
      </c>
      <c r="AR42" s="12"/>
      <c r="AS42" s="366"/>
      <c r="AT42" s="221"/>
      <c r="AU42" s="22"/>
      <c r="AV42" s="221"/>
      <c r="AW42" s="20"/>
      <c r="AX42" s="21"/>
      <c r="AY42" s="21"/>
    </row>
    <row r="43" spans="1:51" s="17" customFormat="1" ht="33" customHeight="1" collapsed="1">
      <c r="A43" s="278" t="s">
        <v>389</v>
      </c>
      <c r="B43" s="278" t="s">
        <v>56</v>
      </c>
      <c r="C43" s="47" t="s">
        <v>57</v>
      </c>
      <c r="D43" s="20" t="s">
        <v>117</v>
      </c>
      <c r="E43" s="20" t="s">
        <v>43</v>
      </c>
      <c r="F43" s="144"/>
      <c r="G43" s="144">
        <v>5</v>
      </c>
      <c r="H43" s="21"/>
      <c r="I43" s="21">
        <v>6</v>
      </c>
      <c r="J43" s="144"/>
      <c r="K43" s="144">
        <v>10</v>
      </c>
      <c r="L43" s="21"/>
      <c r="M43" s="21">
        <v>12</v>
      </c>
      <c r="N43" s="144"/>
      <c r="O43" s="21"/>
      <c r="P43" s="167">
        <v>42614</v>
      </c>
      <c r="Q43" s="228">
        <v>42736</v>
      </c>
      <c r="R43" s="146">
        <v>0</v>
      </c>
      <c r="S43" s="146">
        <v>0</v>
      </c>
      <c r="T43" s="146">
        <v>0</v>
      </c>
      <c r="U43" s="146">
        <f>SUM(R43:T43)</f>
        <v>0</v>
      </c>
      <c r="V43" s="146"/>
      <c r="W43" s="146"/>
      <c r="X43" s="146"/>
      <c r="Y43" s="146"/>
      <c r="Z43" s="146" t="s">
        <v>291</v>
      </c>
      <c r="AA43" s="218">
        <v>-27513.16</v>
      </c>
      <c r="AB43" s="215">
        <f t="shared" si="1"/>
        <v>-5500</v>
      </c>
      <c r="AC43" s="146">
        <f t="shared" si="0"/>
        <v>-33013.16</v>
      </c>
      <c r="AD43" s="30">
        <v>-0.5485</v>
      </c>
      <c r="AE43" s="215">
        <f t="shared" si="2"/>
        <v>-4534</v>
      </c>
      <c r="AF43" s="267"/>
      <c r="AG43" s="199">
        <f>AB43/12*4</f>
        <v>-1833.3333333333333</v>
      </c>
      <c r="AH43" s="199">
        <f aca="true" t="shared" si="11" ref="AH43:AH66">AF43+AG43</f>
        <v>-1833.3333333333333</v>
      </c>
      <c r="AI43" s="157">
        <f>AE43/11*4</f>
        <v>-1648.7272727272727</v>
      </c>
      <c r="AJ43" s="218">
        <v>-27513.16</v>
      </c>
      <c r="AK43" s="157">
        <f>AB43</f>
        <v>-5500</v>
      </c>
      <c r="AL43" s="157">
        <f t="shared" si="4"/>
        <v>-33013.16</v>
      </c>
      <c r="AM43" s="157">
        <f>AE43</f>
        <v>-4534</v>
      </c>
      <c r="AN43" s="146">
        <f t="shared" si="5"/>
        <v>-27513.16</v>
      </c>
      <c r="AO43" s="157">
        <f t="shared" si="6"/>
        <v>-5500</v>
      </c>
      <c r="AP43" s="157">
        <f t="shared" si="7"/>
        <v>-33013.16</v>
      </c>
      <c r="AQ43" s="217">
        <f t="shared" si="8"/>
        <v>-4534</v>
      </c>
      <c r="AR43" s="39" t="s">
        <v>61</v>
      </c>
      <c r="AS43" s="22"/>
      <c r="AT43" s="221">
        <v>1</v>
      </c>
      <c r="AU43" s="22"/>
      <c r="AV43" s="21"/>
      <c r="AW43" s="20"/>
      <c r="AX43" s="21"/>
      <c r="AY43" s="21"/>
    </row>
    <row r="44" spans="1:51" s="17" customFormat="1" ht="34.5" customHeight="1">
      <c r="A44" s="331"/>
      <c r="B44" s="311"/>
      <c r="C44" s="312"/>
      <c r="D44" s="20" t="s">
        <v>117</v>
      </c>
      <c r="E44" s="20" t="s">
        <v>43</v>
      </c>
      <c r="F44" s="144"/>
      <c r="G44" s="144">
        <v>5</v>
      </c>
      <c r="H44" s="21"/>
      <c r="I44" s="21">
        <v>6</v>
      </c>
      <c r="J44" s="144"/>
      <c r="K44" s="144">
        <v>10</v>
      </c>
      <c r="L44" s="21"/>
      <c r="M44" s="21">
        <v>12</v>
      </c>
      <c r="N44" s="144"/>
      <c r="O44" s="21"/>
      <c r="P44" s="167">
        <v>42614</v>
      </c>
      <c r="Q44" s="228">
        <v>42736</v>
      </c>
      <c r="R44" s="146">
        <v>0</v>
      </c>
      <c r="S44" s="146">
        <v>0</v>
      </c>
      <c r="T44" s="146">
        <v>0</v>
      </c>
      <c r="U44" s="146">
        <f>SUM(R44:T44)</f>
        <v>0</v>
      </c>
      <c r="V44" s="146"/>
      <c r="W44" s="146"/>
      <c r="X44" s="146"/>
      <c r="Y44" s="146"/>
      <c r="Z44" s="146" t="s">
        <v>291</v>
      </c>
      <c r="AA44" s="218"/>
      <c r="AB44" s="215">
        <f t="shared" si="1"/>
        <v>-5500</v>
      </c>
      <c r="AC44" s="146">
        <f t="shared" si="0"/>
        <v>-5500</v>
      </c>
      <c r="AD44" s="30"/>
      <c r="AE44" s="215">
        <f t="shared" si="2"/>
        <v>-4534</v>
      </c>
      <c r="AF44" s="267"/>
      <c r="AG44" s="199">
        <f>AB44/12*4</f>
        <v>-1833.3333333333333</v>
      </c>
      <c r="AH44" s="199">
        <f t="shared" si="11"/>
        <v>-1833.3333333333333</v>
      </c>
      <c r="AI44" s="157">
        <f>AE44/11*4</f>
        <v>-1648.7272727272727</v>
      </c>
      <c r="AJ44" s="218"/>
      <c r="AK44" s="157">
        <f>AB44</f>
        <v>-5500</v>
      </c>
      <c r="AL44" s="157">
        <f t="shared" si="4"/>
        <v>-5500</v>
      </c>
      <c r="AM44" s="157">
        <f>AE44</f>
        <v>-4534</v>
      </c>
      <c r="AN44" s="146">
        <f t="shared" si="5"/>
        <v>0</v>
      </c>
      <c r="AO44" s="157">
        <f t="shared" si="6"/>
        <v>-5500</v>
      </c>
      <c r="AP44" s="157">
        <f t="shared" si="7"/>
        <v>-5500</v>
      </c>
      <c r="AQ44" s="217">
        <f t="shared" si="8"/>
        <v>-4534</v>
      </c>
      <c r="AR44" s="39" t="s">
        <v>61</v>
      </c>
      <c r="AS44" s="22"/>
      <c r="AT44" s="221">
        <v>1</v>
      </c>
      <c r="AU44" s="22"/>
      <c r="AV44" s="21"/>
      <c r="AW44" s="20"/>
      <c r="AX44" s="21"/>
      <c r="AY44" s="21"/>
    </row>
    <row r="45" spans="1:51" s="17" customFormat="1" ht="34.5" customHeight="1" hidden="1" outlineLevel="1">
      <c r="A45" s="332"/>
      <c r="B45" s="314"/>
      <c r="C45" s="328" t="s">
        <v>346</v>
      </c>
      <c r="D45" s="145" t="s">
        <v>44</v>
      </c>
      <c r="E45" s="145" t="s">
        <v>43</v>
      </c>
      <c r="F45" s="285"/>
      <c r="G45" s="285"/>
      <c r="H45" s="74"/>
      <c r="I45" s="74"/>
      <c r="J45" s="285"/>
      <c r="K45" s="285"/>
      <c r="L45" s="74"/>
      <c r="M45" s="74"/>
      <c r="N45" s="285"/>
      <c r="O45" s="74"/>
      <c r="P45" s="175" t="s">
        <v>347</v>
      </c>
      <c r="Q45" s="140"/>
      <c r="R45" s="146">
        <v>0</v>
      </c>
      <c r="S45" s="146">
        <v>0</v>
      </c>
      <c r="T45" s="146">
        <v>0</v>
      </c>
      <c r="U45" s="146">
        <f>SUM(R45:T45)</f>
        <v>0</v>
      </c>
      <c r="V45" s="146"/>
      <c r="W45" s="146"/>
      <c r="X45" s="146"/>
      <c r="Y45" s="146"/>
      <c r="Z45" s="146" t="s">
        <v>291</v>
      </c>
      <c r="AA45" s="157"/>
      <c r="AB45" s="215">
        <f t="shared" si="1"/>
        <v>0</v>
      </c>
      <c r="AC45" s="146">
        <f t="shared" si="0"/>
        <v>0</v>
      </c>
      <c r="AD45" s="72"/>
      <c r="AE45" s="215">
        <f t="shared" si="2"/>
        <v>0</v>
      </c>
      <c r="AF45" s="238"/>
      <c r="AG45" s="199"/>
      <c r="AH45" s="199">
        <f t="shared" si="11"/>
        <v>0</v>
      </c>
      <c r="AI45" s="157"/>
      <c r="AJ45" s="146"/>
      <c r="AK45" s="157"/>
      <c r="AL45" s="157">
        <f t="shared" si="4"/>
        <v>0</v>
      </c>
      <c r="AM45" s="157"/>
      <c r="AN45" s="146">
        <f t="shared" si="5"/>
        <v>0</v>
      </c>
      <c r="AO45" s="157">
        <f t="shared" si="6"/>
        <v>0</v>
      </c>
      <c r="AP45" s="157">
        <f t="shared" si="7"/>
        <v>0</v>
      </c>
      <c r="AQ45" s="217">
        <f t="shared" si="8"/>
        <v>0</v>
      </c>
      <c r="AR45" s="22"/>
      <c r="AS45" s="361" t="s">
        <v>251</v>
      </c>
      <c r="AT45" s="173">
        <v>3</v>
      </c>
      <c r="AU45" s="22"/>
      <c r="AV45" s="21"/>
      <c r="AW45" s="20" t="s">
        <v>324</v>
      </c>
      <c r="AX45" s="21"/>
      <c r="AY45" s="145" t="s">
        <v>345</v>
      </c>
    </row>
    <row r="46" spans="1:51" s="17" customFormat="1" ht="36" customHeight="1" hidden="1" outlineLevel="1">
      <c r="A46" s="334"/>
      <c r="B46" s="320"/>
      <c r="C46" s="329" t="s">
        <v>346</v>
      </c>
      <c r="D46" s="145" t="s">
        <v>44</v>
      </c>
      <c r="E46" s="145" t="s">
        <v>43</v>
      </c>
      <c r="F46" s="285"/>
      <c r="G46" s="285"/>
      <c r="H46" s="74"/>
      <c r="I46" s="74"/>
      <c r="J46" s="285"/>
      <c r="K46" s="285"/>
      <c r="L46" s="74"/>
      <c r="M46" s="74"/>
      <c r="N46" s="285"/>
      <c r="O46" s="74"/>
      <c r="P46" s="175" t="s">
        <v>347</v>
      </c>
      <c r="Q46" s="140"/>
      <c r="R46" s="146">
        <v>0</v>
      </c>
      <c r="S46" s="146">
        <v>0</v>
      </c>
      <c r="T46" s="146">
        <v>0</v>
      </c>
      <c r="U46" s="146">
        <f>SUM(R46:T46)</f>
        <v>0</v>
      </c>
      <c r="V46" s="146"/>
      <c r="W46" s="146"/>
      <c r="X46" s="146"/>
      <c r="Y46" s="146"/>
      <c r="Z46" s="146" t="s">
        <v>291</v>
      </c>
      <c r="AA46" s="157"/>
      <c r="AB46" s="215">
        <f t="shared" si="1"/>
        <v>0</v>
      </c>
      <c r="AC46" s="146">
        <f t="shared" si="0"/>
        <v>0</v>
      </c>
      <c r="AD46" s="72"/>
      <c r="AE46" s="215">
        <f t="shared" si="2"/>
        <v>0</v>
      </c>
      <c r="AF46" s="238"/>
      <c r="AG46" s="199"/>
      <c r="AH46" s="199">
        <f t="shared" si="11"/>
        <v>0</v>
      </c>
      <c r="AI46" s="157"/>
      <c r="AJ46" s="146"/>
      <c r="AK46" s="157"/>
      <c r="AL46" s="157">
        <f t="shared" si="4"/>
        <v>0</v>
      </c>
      <c r="AM46" s="157"/>
      <c r="AN46" s="146">
        <f t="shared" si="5"/>
        <v>0</v>
      </c>
      <c r="AO46" s="157">
        <f t="shared" si="6"/>
        <v>0</v>
      </c>
      <c r="AP46" s="157">
        <f t="shared" si="7"/>
        <v>0</v>
      </c>
      <c r="AQ46" s="217">
        <f t="shared" si="8"/>
        <v>0</v>
      </c>
      <c r="AR46" s="39"/>
      <c r="AS46" s="362"/>
      <c r="AT46" s="173">
        <v>3</v>
      </c>
      <c r="AU46" s="22"/>
      <c r="AV46" s="21"/>
      <c r="AW46" s="20"/>
      <c r="AX46" s="21"/>
      <c r="AY46" s="145" t="s">
        <v>279</v>
      </c>
    </row>
    <row r="47" spans="1:51" s="17" customFormat="1" ht="31.5" customHeight="1" collapsed="1">
      <c r="A47" s="278" t="s">
        <v>389</v>
      </c>
      <c r="B47" s="278" t="s">
        <v>58</v>
      </c>
      <c r="C47" s="47" t="s">
        <v>430</v>
      </c>
      <c r="D47" s="20" t="s">
        <v>43</v>
      </c>
      <c r="E47" s="20" t="s">
        <v>34</v>
      </c>
      <c r="F47" s="144"/>
      <c r="G47" s="144"/>
      <c r="H47" s="21"/>
      <c r="I47" s="21"/>
      <c r="J47" s="144"/>
      <c r="K47" s="144"/>
      <c r="L47" s="21"/>
      <c r="M47" s="21"/>
      <c r="N47" s="144"/>
      <c r="O47" s="21"/>
      <c r="P47" s="19"/>
      <c r="Q47" s="140"/>
      <c r="R47" s="146"/>
      <c r="S47" s="146"/>
      <c r="T47" s="146"/>
      <c r="U47" s="146"/>
      <c r="V47" s="146"/>
      <c r="W47" s="146"/>
      <c r="X47" s="146"/>
      <c r="Y47" s="146"/>
      <c r="Z47" s="146"/>
      <c r="AA47" s="218">
        <v>87546.3</v>
      </c>
      <c r="AB47" s="215">
        <f t="shared" si="1"/>
        <v>0</v>
      </c>
      <c r="AC47" s="146">
        <f t="shared" si="0"/>
        <v>87546.3</v>
      </c>
      <c r="AD47" s="30">
        <v>1.7119</v>
      </c>
      <c r="AE47" s="215">
        <f t="shared" si="2"/>
        <v>0</v>
      </c>
      <c r="AF47" s="266">
        <v>29182.1</v>
      </c>
      <c r="AG47" s="199">
        <f>AB47/12*4</f>
        <v>0</v>
      </c>
      <c r="AH47" s="199">
        <f t="shared" si="11"/>
        <v>29182.1</v>
      </c>
      <c r="AI47" s="157">
        <f>AE47/11*4</f>
        <v>0</v>
      </c>
      <c r="AJ47" s="218">
        <v>87546.3</v>
      </c>
      <c r="AK47" s="157">
        <v>0</v>
      </c>
      <c r="AL47" s="157">
        <f t="shared" si="4"/>
        <v>87546.3</v>
      </c>
      <c r="AM47" s="157">
        <v>0</v>
      </c>
      <c r="AN47" s="146">
        <f t="shared" si="5"/>
        <v>87546.3</v>
      </c>
      <c r="AO47" s="157">
        <f t="shared" si="6"/>
        <v>0</v>
      </c>
      <c r="AP47" s="157">
        <f t="shared" si="7"/>
        <v>87546.3</v>
      </c>
      <c r="AQ47" s="217">
        <f t="shared" si="8"/>
        <v>0</v>
      </c>
      <c r="AR47" s="39"/>
      <c r="AS47" s="22" t="s">
        <v>143</v>
      </c>
      <c r="AT47" s="221"/>
      <c r="AU47" s="22"/>
      <c r="AV47" s="21"/>
      <c r="AW47" s="20"/>
      <c r="AX47" s="21"/>
      <c r="AY47" s="21"/>
    </row>
    <row r="48" spans="1:51" s="17" customFormat="1" ht="28.5" customHeight="1">
      <c r="A48" s="332"/>
      <c r="B48" s="314"/>
      <c r="C48" s="315"/>
      <c r="D48" s="20" t="s">
        <v>43</v>
      </c>
      <c r="E48" s="20" t="s">
        <v>117</v>
      </c>
      <c r="F48" s="144"/>
      <c r="G48" s="144">
        <v>6</v>
      </c>
      <c r="H48" s="21"/>
      <c r="I48" s="21">
        <v>5</v>
      </c>
      <c r="J48" s="144"/>
      <c r="K48" s="144">
        <v>12</v>
      </c>
      <c r="L48" s="21"/>
      <c r="M48" s="21">
        <v>10</v>
      </c>
      <c r="N48" s="144"/>
      <c r="O48" s="21"/>
      <c r="P48" s="167">
        <v>42614</v>
      </c>
      <c r="Q48" s="228">
        <v>42736</v>
      </c>
      <c r="R48" s="146">
        <v>5000</v>
      </c>
      <c r="S48" s="146">
        <v>0</v>
      </c>
      <c r="T48" s="146">
        <v>0</v>
      </c>
      <c r="U48" s="146">
        <f>SUM(R48:T48)</f>
        <v>5000</v>
      </c>
      <c r="V48" s="146">
        <v>5000</v>
      </c>
      <c r="W48" s="146"/>
      <c r="X48" s="146"/>
      <c r="Y48" s="146"/>
      <c r="Z48" s="146" t="s">
        <v>291</v>
      </c>
      <c r="AA48" s="146"/>
      <c r="AB48" s="215">
        <f t="shared" si="1"/>
        <v>5500</v>
      </c>
      <c r="AC48" s="146">
        <f t="shared" si="0"/>
        <v>5500</v>
      </c>
      <c r="AD48" s="21"/>
      <c r="AE48" s="215">
        <f t="shared" si="2"/>
        <v>4534</v>
      </c>
      <c r="AF48" s="238"/>
      <c r="AG48" s="199">
        <f>AB48/12*4</f>
        <v>1833.3333333333333</v>
      </c>
      <c r="AH48" s="199">
        <f t="shared" si="11"/>
        <v>1833.3333333333333</v>
      </c>
      <c r="AI48" s="157">
        <f>AE48/11*4</f>
        <v>1648.7272727272727</v>
      </c>
      <c r="AJ48" s="146"/>
      <c r="AK48" s="157">
        <f>AB48</f>
        <v>5500</v>
      </c>
      <c r="AL48" s="157">
        <f t="shared" si="4"/>
        <v>5500</v>
      </c>
      <c r="AM48" s="157">
        <f>AE48</f>
        <v>4534</v>
      </c>
      <c r="AN48" s="146">
        <f t="shared" si="5"/>
        <v>0</v>
      </c>
      <c r="AO48" s="157">
        <f t="shared" si="6"/>
        <v>5500</v>
      </c>
      <c r="AP48" s="157">
        <f t="shared" si="7"/>
        <v>5500</v>
      </c>
      <c r="AQ48" s="217">
        <f t="shared" si="8"/>
        <v>4534</v>
      </c>
      <c r="AR48" s="39"/>
      <c r="AS48" s="22"/>
      <c r="AT48" s="221">
        <v>1</v>
      </c>
      <c r="AU48" s="22"/>
      <c r="AV48" s="21"/>
      <c r="AW48" s="20"/>
      <c r="AX48" s="21"/>
      <c r="AY48" s="21"/>
    </row>
    <row r="49" spans="1:51" s="17" customFormat="1" ht="29.25" customHeight="1">
      <c r="A49" s="333"/>
      <c r="B49" s="317"/>
      <c r="C49" s="318"/>
      <c r="D49" s="20" t="s">
        <v>43</v>
      </c>
      <c r="E49" s="20" t="s">
        <v>117</v>
      </c>
      <c r="F49" s="144"/>
      <c r="G49" s="144">
        <v>6</v>
      </c>
      <c r="H49" s="21"/>
      <c r="I49" s="21">
        <v>5</v>
      </c>
      <c r="J49" s="144"/>
      <c r="K49" s="144">
        <v>12</v>
      </c>
      <c r="L49" s="21"/>
      <c r="M49" s="21">
        <v>10</v>
      </c>
      <c r="N49" s="144"/>
      <c r="O49" s="21"/>
      <c r="P49" s="167">
        <v>42614</v>
      </c>
      <c r="Q49" s="228">
        <v>42736</v>
      </c>
      <c r="R49" s="146">
        <v>5000</v>
      </c>
      <c r="S49" s="146">
        <v>0</v>
      </c>
      <c r="T49" s="146">
        <v>0</v>
      </c>
      <c r="U49" s="146">
        <f>SUM(R49:T49)</f>
        <v>5000</v>
      </c>
      <c r="V49" s="146">
        <v>5000</v>
      </c>
      <c r="W49" s="146"/>
      <c r="X49" s="146"/>
      <c r="Y49" s="146"/>
      <c r="Z49" s="146" t="s">
        <v>291</v>
      </c>
      <c r="AA49" s="146"/>
      <c r="AB49" s="215">
        <f t="shared" si="1"/>
        <v>5500</v>
      </c>
      <c r="AC49" s="146">
        <f t="shared" si="0"/>
        <v>5500</v>
      </c>
      <c r="AD49" s="21"/>
      <c r="AE49" s="215">
        <f t="shared" si="2"/>
        <v>4534</v>
      </c>
      <c r="AF49" s="238"/>
      <c r="AG49" s="199">
        <f>AB49/12*4</f>
        <v>1833.3333333333333</v>
      </c>
      <c r="AH49" s="199">
        <f t="shared" si="11"/>
        <v>1833.3333333333333</v>
      </c>
      <c r="AI49" s="157">
        <f>AE49/11*4</f>
        <v>1648.7272727272727</v>
      </c>
      <c r="AJ49" s="146"/>
      <c r="AK49" s="157">
        <f>AB49</f>
        <v>5500</v>
      </c>
      <c r="AL49" s="157">
        <f t="shared" si="4"/>
        <v>5500</v>
      </c>
      <c r="AM49" s="157">
        <f>AE49</f>
        <v>4534</v>
      </c>
      <c r="AN49" s="146">
        <f t="shared" si="5"/>
        <v>0</v>
      </c>
      <c r="AO49" s="157">
        <f t="shared" si="6"/>
        <v>5500</v>
      </c>
      <c r="AP49" s="157">
        <f t="shared" si="7"/>
        <v>5500</v>
      </c>
      <c r="AQ49" s="217">
        <f t="shared" si="8"/>
        <v>4534</v>
      </c>
      <c r="AR49" s="39"/>
      <c r="AS49" s="22"/>
      <c r="AT49" s="221">
        <v>1</v>
      </c>
      <c r="AU49" s="22"/>
      <c r="AV49" s="21"/>
      <c r="AW49" s="20"/>
      <c r="AX49" s="21"/>
      <c r="AY49" s="21"/>
    </row>
    <row r="50" spans="1:51" s="17" customFormat="1" ht="29.25" customHeight="1">
      <c r="A50" s="333"/>
      <c r="B50" s="317"/>
      <c r="C50" s="318"/>
      <c r="D50" s="20" t="s">
        <v>51</v>
      </c>
      <c r="E50" s="20" t="s">
        <v>34</v>
      </c>
      <c r="F50" s="144"/>
      <c r="G50" s="144"/>
      <c r="H50" s="21"/>
      <c r="I50" s="21"/>
      <c r="J50" s="144"/>
      <c r="K50" s="144"/>
      <c r="L50" s="21"/>
      <c r="M50" s="21"/>
      <c r="N50" s="144"/>
      <c r="O50" s="21"/>
      <c r="P50" s="19"/>
      <c r="Q50" s="140"/>
      <c r="R50" s="146"/>
      <c r="S50" s="146"/>
      <c r="T50" s="146"/>
      <c r="U50" s="146"/>
      <c r="V50" s="146"/>
      <c r="W50" s="146"/>
      <c r="X50" s="146"/>
      <c r="Y50" s="146"/>
      <c r="Z50" s="146"/>
      <c r="AA50" s="146"/>
      <c r="AB50" s="215">
        <f t="shared" si="1"/>
        <v>0</v>
      </c>
      <c r="AC50" s="146">
        <f t="shared" si="0"/>
        <v>0</v>
      </c>
      <c r="AD50" s="21"/>
      <c r="AE50" s="215">
        <f t="shared" si="2"/>
        <v>0</v>
      </c>
      <c r="AF50" s="238"/>
      <c r="AG50" s="199"/>
      <c r="AH50" s="199">
        <f t="shared" si="11"/>
        <v>0</v>
      </c>
      <c r="AI50" s="157"/>
      <c r="AJ50" s="146"/>
      <c r="AK50" s="157"/>
      <c r="AL50" s="157">
        <f t="shared" si="4"/>
        <v>0</v>
      </c>
      <c r="AM50" s="157"/>
      <c r="AN50" s="146">
        <f t="shared" si="5"/>
        <v>0</v>
      </c>
      <c r="AO50" s="157">
        <f t="shared" si="6"/>
        <v>0</v>
      </c>
      <c r="AP50" s="157">
        <f t="shared" si="7"/>
        <v>0</v>
      </c>
      <c r="AQ50" s="217">
        <f t="shared" si="8"/>
        <v>0</v>
      </c>
      <c r="AR50" s="39"/>
      <c r="AS50" s="47"/>
      <c r="AT50" s="221"/>
      <c r="AU50" s="22"/>
      <c r="AV50" s="21"/>
      <c r="AW50" s="20"/>
      <c r="AX50" s="21"/>
      <c r="AY50" s="21"/>
    </row>
    <row r="51" spans="1:51" s="17" customFormat="1" ht="33.75" customHeight="1">
      <c r="A51" s="334"/>
      <c r="B51" s="320"/>
      <c r="C51" s="321"/>
      <c r="D51" s="20" t="s">
        <v>126</v>
      </c>
      <c r="E51" s="51" t="s">
        <v>416</v>
      </c>
      <c r="F51" s="144"/>
      <c r="G51" s="144"/>
      <c r="H51" s="21"/>
      <c r="I51" s="21"/>
      <c r="J51" s="144"/>
      <c r="K51" s="144">
        <v>5</v>
      </c>
      <c r="L51" s="21"/>
      <c r="M51" s="21"/>
      <c r="N51" s="144"/>
      <c r="O51" s="21">
        <v>10</v>
      </c>
      <c r="P51" s="167">
        <v>42614</v>
      </c>
      <c r="Q51" s="228">
        <v>42736</v>
      </c>
      <c r="R51" s="146">
        <v>20000</v>
      </c>
      <c r="S51" s="146">
        <v>0</v>
      </c>
      <c r="T51" s="146">
        <v>80000</v>
      </c>
      <c r="U51" s="146">
        <f>SUM(R51:T51)</f>
        <v>100000</v>
      </c>
      <c r="V51" s="146">
        <v>100000</v>
      </c>
      <c r="W51" s="146"/>
      <c r="X51" s="146"/>
      <c r="Y51" s="157">
        <v>35000</v>
      </c>
      <c r="Z51" s="146" t="s">
        <v>291</v>
      </c>
      <c r="AA51" s="146"/>
      <c r="AB51" s="215">
        <f t="shared" si="1"/>
        <v>-2205</v>
      </c>
      <c r="AC51" s="146">
        <f t="shared" si="0"/>
        <v>-2205</v>
      </c>
      <c r="AD51" s="21"/>
      <c r="AE51" s="215">
        <f t="shared" si="2"/>
        <v>-5435</v>
      </c>
      <c r="AF51" s="238"/>
      <c r="AG51" s="199">
        <f>AB51/12*4</f>
        <v>-735</v>
      </c>
      <c r="AH51" s="199">
        <f t="shared" si="11"/>
        <v>-735</v>
      </c>
      <c r="AI51" s="157">
        <f>AE51/11*4</f>
        <v>-1976.3636363636363</v>
      </c>
      <c r="AJ51" s="146"/>
      <c r="AK51" s="157">
        <f>AB51</f>
        <v>-2205</v>
      </c>
      <c r="AL51" s="157">
        <f t="shared" si="4"/>
        <v>-2205</v>
      </c>
      <c r="AM51" s="157">
        <f>AE51</f>
        <v>-5435</v>
      </c>
      <c r="AN51" s="146">
        <f t="shared" si="5"/>
        <v>0</v>
      </c>
      <c r="AO51" s="157">
        <f t="shared" si="6"/>
        <v>-2205</v>
      </c>
      <c r="AP51" s="157">
        <f t="shared" si="7"/>
        <v>-2205</v>
      </c>
      <c r="AQ51" s="217">
        <f t="shared" si="8"/>
        <v>-5435</v>
      </c>
      <c r="AR51" s="39"/>
      <c r="AS51" s="180" t="s">
        <v>340</v>
      </c>
      <c r="AT51" s="221">
        <v>1</v>
      </c>
      <c r="AU51" s="22"/>
      <c r="AV51" s="21"/>
      <c r="AW51" s="20" t="s">
        <v>295</v>
      </c>
      <c r="AX51" s="21"/>
      <c r="AY51" s="21"/>
    </row>
    <row r="52" spans="1:51" s="17" customFormat="1" ht="27.75" customHeight="1">
      <c r="A52" s="278" t="s">
        <v>389</v>
      </c>
      <c r="B52" s="278" t="s">
        <v>53</v>
      </c>
      <c r="C52" s="47" t="s">
        <v>54</v>
      </c>
      <c r="D52" s="51" t="s">
        <v>33</v>
      </c>
      <c r="E52" s="51" t="s">
        <v>34</v>
      </c>
      <c r="F52" s="144"/>
      <c r="G52" s="144"/>
      <c r="H52" s="21"/>
      <c r="I52" s="21"/>
      <c r="J52" s="144"/>
      <c r="K52" s="144"/>
      <c r="L52" s="21"/>
      <c r="M52" s="21"/>
      <c r="N52" s="144"/>
      <c r="O52" s="21"/>
      <c r="P52" s="21"/>
      <c r="Q52" s="19"/>
      <c r="R52" s="146"/>
      <c r="S52" s="146"/>
      <c r="T52" s="146"/>
      <c r="U52" s="146"/>
      <c r="V52" s="146"/>
      <c r="W52" s="146"/>
      <c r="X52" s="146"/>
      <c r="Y52" s="146"/>
      <c r="Z52" s="146"/>
      <c r="AA52" s="218">
        <v>84518.43</v>
      </c>
      <c r="AB52" s="215">
        <f t="shared" si="1"/>
        <v>0</v>
      </c>
      <c r="AC52" s="146">
        <f t="shared" si="0"/>
        <v>84518.43</v>
      </c>
      <c r="AD52" s="30">
        <v>1.6305</v>
      </c>
      <c r="AE52" s="215">
        <f t="shared" si="2"/>
        <v>0</v>
      </c>
      <c r="AF52" s="261"/>
      <c r="AG52" s="261"/>
      <c r="AH52" s="261">
        <f aca="true" t="shared" si="12" ref="AH52:AH59">AF52+AG52</f>
        <v>0</v>
      </c>
      <c r="AI52" s="261"/>
      <c r="AJ52" s="157">
        <f>AA52/12*4</f>
        <v>28172.809999999998</v>
      </c>
      <c r="AK52" s="157">
        <f>AB52/12*4</f>
        <v>0</v>
      </c>
      <c r="AL52" s="157">
        <f t="shared" si="4"/>
        <v>28172.809999999998</v>
      </c>
      <c r="AM52" s="157">
        <f>AE52/11*4</f>
        <v>0</v>
      </c>
      <c r="AN52" s="146">
        <f t="shared" si="5"/>
        <v>84518.43</v>
      </c>
      <c r="AO52" s="157">
        <f t="shared" si="6"/>
        <v>0</v>
      </c>
      <c r="AP52" s="157">
        <f t="shared" si="7"/>
        <v>84518.43</v>
      </c>
      <c r="AQ52" s="217">
        <f t="shared" si="8"/>
        <v>0</v>
      </c>
      <c r="AR52" s="39"/>
      <c r="AS52" s="47"/>
      <c r="AT52" s="264"/>
      <c r="AU52" s="20"/>
      <c r="AV52" s="21"/>
      <c r="AW52" s="21"/>
      <c r="AX52" s="21"/>
      <c r="AY52" s="21"/>
    </row>
    <row r="53" spans="1:51" s="17" customFormat="1" ht="27" customHeight="1">
      <c r="A53" s="336"/>
      <c r="B53" s="322"/>
      <c r="C53" s="323"/>
      <c r="D53" s="51" t="s">
        <v>51</v>
      </c>
      <c r="E53" s="51" t="s">
        <v>34</v>
      </c>
      <c r="F53" s="144"/>
      <c r="G53" s="144"/>
      <c r="H53" s="21"/>
      <c r="I53" s="21"/>
      <c r="J53" s="144"/>
      <c r="K53" s="144"/>
      <c r="L53" s="21"/>
      <c r="M53" s="21"/>
      <c r="N53" s="144"/>
      <c r="O53" s="21"/>
      <c r="P53" s="21"/>
      <c r="Q53" s="19"/>
      <c r="R53" s="146"/>
      <c r="S53" s="146"/>
      <c r="T53" s="146"/>
      <c r="U53" s="146"/>
      <c r="V53" s="146"/>
      <c r="W53" s="146"/>
      <c r="X53" s="146"/>
      <c r="Y53" s="146"/>
      <c r="Z53" s="146"/>
      <c r="AA53" s="146"/>
      <c r="AB53" s="215">
        <f t="shared" si="1"/>
        <v>0</v>
      </c>
      <c r="AC53" s="146">
        <f t="shared" si="0"/>
        <v>0</v>
      </c>
      <c r="AD53" s="21"/>
      <c r="AE53" s="215">
        <f t="shared" si="2"/>
        <v>0</v>
      </c>
      <c r="AF53" s="146"/>
      <c r="AG53" s="157"/>
      <c r="AH53" s="157">
        <f t="shared" si="12"/>
        <v>0</v>
      </c>
      <c r="AI53" s="157"/>
      <c r="AJ53" s="146"/>
      <c r="AK53" s="157"/>
      <c r="AL53" s="157">
        <f t="shared" si="4"/>
        <v>0</v>
      </c>
      <c r="AM53" s="157"/>
      <c r="AN53" s="146">
        <f t="shared" si="5"/>
        <v>0</v>
      </c>
      <c r="AO53" s="157">
        <f t="shared" si="6"/>
        <v>0</v>
      </c>
      <c r="AP53" s="157">
        <f t="shared" si="7"/>
        <v>0</v>
      </c>
      <c r="AQ53" s="217">
        <f t="shared" si="8"/>
        <v>0</v>
      </c>
      <c r="AR53" s="39"/>
      <c r="AS53" s="22"/>
      <c r="AT53" s="264"/>
      <c r="AU53" s="20"/>
      <c r="AV53" s="21"/>
      <c r="AW53" s="21"/>
      <c r="AX53" s="21"/>
      <c r="AY53" s="21"/>
    </row>
    <row r="54" spans="1:51" s="17" customFormat="1" ht="30.75" customHeight="1">
      <c r="A54" s="338"/>
      <c r="B54" s="324"/>
      <c r="C54" s="325"/>
      <c r="D54" s="51" t="s">
        <v>51</v>
      </c>
      <c r="E54" s="51" t="s">
        <v>33</v>
      </c>
      <c r="F54" s="144"/>
      <c r="G54" s="144"/>
      <c r="H54" s="21"/>
      <c r="I54" s="21"/>
      <c r="J54" s="144"/>
      <c r="K54" s="144">
        <v>20</v>
      </c>
      <c r="L54" s="21"/>
      <c r="M54" s="21"/>
      <c r="N54" s="144"/>
      <c r="O54" s="21">
        <v>20</v>
      </c>
      <c r="P54" s="140">
        <v>42979</v>
      </c>
      <c r="Q54" s="140">
        <v>42979</v>
      </c>
      <c r="R54" s="146">
        <v>20000</v>
      </c>
      <c r="S54" s="146">
        <v>0</v>
      </c>
      <c r="T54" s="146">
        <v>15000</v>
      </c>
      <c r="U54" s="146">
        <f>SUM(R54:T54)</f>
        <v>35000</v>
      </c>
      <c r="V54" s="157">
        <v>15000</v>
      </c>
      <c r="W54" s="146">
        <v>20000</v>
      </c>
      <c r="X54" s="146"/>
      <c r="Y54" s="146"/>
      <c r="Z54" s="146"/>
      <c r="AA54" s="146"/>
      <c r="AB54" s="215">
        <f t="shared" si="1"/>
        <v>9340</v>
      </c>
      <c r="AC54" s="146">
        <f t="shared" si="0"/>
        <v>9340</v>
      </c>
      <c r="AD54" s="21"/>
      <c r="AE54" s="215">
        <f t="shared" si="2"/>
        <v>2860</v>
      </c>
      <c r="AF54" s="146"/>
      <c r="AG54" s="157">
        <v>0</v>
      </c>
      <c r="AH54" s="157">
        <f t="shared" si="12"/>
        <v>0</v>
      </c>
      <c r="AI54" s="157">
        <v>0</v>
      </c>
      <c r="AJ54" s="146"/>
      <c r="AK54" s="157">
        <f>AB54/12*4</f>
        <v>3113.3333333333335</v>
      </c>
      <c r="AL54" s="157">
        <f t="shared" si="4"/>
        <v>3113.3333333333335</v>
      </c>
      <c r="AM54" s="157">
        <f>AE54/11*4</f>
        <v>1040</v>
      </c>
      <c r="AN54" s="146">
        <f t="shared" si="5"/>
        <v>0</v>
      </c>
      <c r="AO54" s="157">
        <f t="shared" si="6"/>
        <v>9340</v>
      </c>
      <c r="AP54" s="157">
        <f t="shared" si="7"/>
        <v>9340</v>
      </c>
      <c r="AQ54" s="217">
        <f t="shared" si="8"/>
        <v>2860</v>
      </c>
      <c r="AR54" s="22" t="s">
        <v>164</v>
      </c>
      <c r="AS54" s="47" t="s">
        <v>250</v>
      </c>
      <c r="AT54" s="264">
        <v>1</v>
      </c>
      <c r="AU54" s="20" t="s">
        <v>275</v>
      </c>
      <c r="AV54" s="21"/>
      <c r="AW54" s="21" t="s">
        <v>294</v>
      </c>
      <c r="AX54" s="21"/>
      <c r="AY54" s="21"/>
    </row>
    <row r="55" spans="1:51" s="17" customFormat="1" ht="80.25" customHeight="1" hidden="1" outlineLevel="1">
      <c r="A55" s="336"/>
      <c r="B55" s="322"/>
      <c r="C55" s="323"/>
      <c r="D55" s="257" t="s">
        <v>329</v>
      </c>
      <c r="E55" s="257" t="s">
        <v>330</v>
      </c>
      <c r="F55" s="144"/>
      <c r="G55" s="285"/>
      <c r="H55" s="21"/>
      <c r="I55" s="21"/>
      <c r="J55" s="144"/>
      <c r="K55" s="144"/>
      <c r="L55" s="21"/>
      <c r="M55" s="21"/>
      <c r="N55" s="144"/>
      <c r="O55" s="74"/>
      <c r="P55" s="19" t="s">
        <v>333</v>
      </c>
      <c r="Q55" s="19" t="s">
        <v>333</v>
      </c>
      <c r="R55" s="146"/>
      <c r="S55" s="146"/>
      <c r="T55" s="146"/>
      <c r="U55" s="146"/>
      <c r="V55" s="146"/>
      <c r="W55" s="146"/>
      <c r="X55" s="146"/>
      <c r="Y55" s="146"/>
      <c r="Z55" s="146"/>
      <c r="AA55" s="146"/>
      <c r="AB55" s="215">
        <f t="shared" si="1"/>
        <v>0</v>
      </c>
      <c r="AC55" s="146">
        <f t="shared" si="0"/>
        <v>0</v>
      </c>
      <c r="AD55" s="21"/>
      <c r="AE55" s="215">
        <f t="shared" si="2"/>
        <v>0</v>
      </c>
      <c r="AF55" s="146"/>
      <c r="AG55" s="157">
        <v>0</v>
      </c>
      <c r="AH55" s="157">
        <f t="shared" si="12"/>
        <v>0</v>
      </c>
      <c r="AI55" s="157">
        <v>0</v>
      </c>
      <c r="AJ55" s="146"/>
      <c r="AK55" s="157">
        <f>AB55/12*4</f>
        <v>0</v>
      </c>
      <c r="AL55" s="157">
        <f t="shared" si="4"/>
        <v>0</v>
      </c>
      <c r="AM55" s="157">
        <f>AE55/11*4</f>
        <v>0</v>
      </c>
      <c r="AN55" s="146">
        <f t="shared" si="5"/>
        <v>0</v>
      </c>
      <c r="AO55" s="157">
        <f t="shared" si="6"/>
        <v>0</v>
      </c>
      <c r="AP55" s="157">
        <f t="shared" si="7"/>
        <v>0</v>
      </c>
      <c r="AQ55" s="217">
        <f t="shared" si="8"/>
        <v>0</v>
      </c>
      <c r="AR55" s="22" t="s">
        <v>249</v>
      </c>
      <c r="AS55" s="47" t="s">
        <v>248</v>
      </c>
      <c r="AT55" s="264"/>
      <c r="AU55" s="20"/>
      <c r="AV55" s="21"/>
      <c r="AW55" s="21"/>
      <c r="AX55" s="21"/>
      <c r="AY55" s="21"/>
    </row>
    <row r="56" spans="1:51" s="17" customFormat="1" ht="16.5" customHeight="1" hidden="1" outlineLevel="1">
      <c r="A56" s="337"/>
      <c r="B56" s="326"/>
      <c r="C56" s="327"/>
      <c r="D56" s="257" t="s">
        <v>43</v>
      </c>
      <c r="E56" s="257" t="s">
        <v>34</v>
      </c>
      <c r="F56" s="144"/>
      <c r="G56" s="144"/>
      <c r="H56" s="21"/>
      <c r="I56" s="21"/>
      <c r="J56" s="144"/>
      <c r="K56" s="144"/>
      <c r="L56" s="21"/>
      <c r="M56" s="21"/>
      <c r="N56" s="144"/>
      <c r="O56" s="21"/>
      <c r="P56" s="21"/>
      <c r="Q56" s="19"/>
      <c r="R56" s="146"/>
      <c r="S56" s="146"/>
      <c r="T56" s="146"/>
      <c r="U56" s="146"/>
      <c r="V56" s="146"/>
      <c r="W56" s="146"/>
      <c r="X56" s="146"/>
      <c r="Y56" s="146"/>
      <c r="Z56" s="146"/>
      <c r="AA56" s="146"/>
      <c r="AB56" s="215">
        <f t="shared" si="1"/>
        <v>0</v>
      </c>
      <c r="AC56" s="146">
        <f t="shared" si="0"/>
        <v>0</v>
      </c>
      <c r="AD56" s="21"/>
      <c r="AE56" s="215">
        <f t="shared" si="2"/>
        <v>0</v>
      </c>
      <c r="AF56" s="146"/>
      <c r="AG56" s="157"/>
      <c r="AH56" s="157">
        <f t="shared" si="12"/>
        <v>0</v>
      </c>
      <c r="AI56" s="157"/>
      <c r="AJ56" s="146"/>
      <c r="AK56" s="157"/>
      <c r="AL56" s="157">
        <f t="shared" si="4"/>
        <v>0</v>
      </c>
      <c r="AM56" s="157"/>
      <c r="AN56" s="146">
        <f t="shared" si="5"/>
        <v>0</v>
      </c>
      <c r="AO56" s="157">
        <f t="shared" si="6"/>
        <v>0</v>
      </c>
      <c r="AP56" s="157">
        <f t="shared" si="7"/>
        <v>0</v>
      </c>
      <c r="AQ56" s="217">
        <f t="shared" si="8"/>
        <v>0</v>
      </c>
      <c r="AR56" s="39"/>
      <c r="AS56" s="22"/>
      <c r="AT56" s="264"/>
      <c r="AU56" s="20"/>
      <c r="AV56" s="21"/>
      <c r="AW56" s="21"/>
      <c r="AX56" s="21"/>
      <c r="AY56" s="21"/>
    </row>
    <row r="57" spans="1:51" s="17" customFormat="1" ht="16.5" customHeight="1" hidden="1" outlineLevel="1">
      <c r="A57" s="337"/>
      <c r="B57" s="326"/>
      <c r="C57" s="327"/>
      <c r="D57" s="257" t="s">
        <v>43</v>
      </c>
      <c r="E57" s="257" t="s">
        <v>34</v>
      </c>
      <c r="F57" s="144"/>
      <c r="G57" s="144"/>
      <c r="H57" s="21"/>
      <c r="I57" s="21"/>
      <c r="J57" s="144"/>
      <c r="K57" s="144"/>
      <c r="L57" s="21"/>
      <c r="M57" s="21"/>
      <c r="N57" s="144"/>
      <c r="O57" s="21"/>
      <c r="P57" s="21"/>
      <c r="Q57" s="19"/>
      <c r="R57" s="146"/>
      <c r="S57" s="146"/>
      <c r="T57" s="146"/>
      <c r="U57" s="146"/>
      <c r="V57" s="146"/>
      <c r="W57" s="146"/>
      <c r="X57" s="146"/>
      <c r="Y57" s="146"/>
      <c r="Z57" s="146"/>
      <c r="AA57" s="146"/>
      <c r="AB57" s="215">
        <f t="shared" si="1"/>
        <v>0</v>
      </c>
      <c r="AC57" s="146">
        <f t="shared" si="0"/>
        <v>0</v>
      </c>
      <c r="AD57" s="21"/>
      <c r="AE57" s="215">
        <f t="shared" si="2"/>
        <v>0</v>
      </c>
      <c r="AF57" s="146"/>
      <c r="AG57" s="157"/>
      <c r="AH57" s="157">
        <f t="shared" si="12"/>
        <v>0</v>
      </c>
      <c r="AI57" s="157"/>
      <c r="AJ57" s="146"/>
      <c r="AK57" s="157"/>
      <c r="AL57" s="157">
        <f t="shared" si="4"/>
        <v>0</v>
      </c>
      <c r="AM57" s="157"/>
      <c r="AN57" s="146">
        <f t="shared" si="5"/>
        <v>0</v>
      </c>
      <c r="AO57" s="157">
        <f t="shared" si="6"/>
        <v>0</v>
      </c>
      <c r="AP57" s="157">
        <f t="shared" si="7"/>
        <v>0</v>
      </c>
      <c r="AQ57" s="217">
        <f t="shared" si="8"/>
        <v>0</v>
      </c>
      <c r="AR57" s="39"/>
      <c r="AS57" s="22"/>
      <c r="AT57" s="264"/>
      <c r="AU57" s="20"/>
      <c r="AV57" s="21"/>
      <c r="AW57" s="21"/>
      <c r="AX57" s="21"/>
      <c r="AY57" s="21"/>
    </row>
    <row r="58" spans="1:51" s="17" customFormat="1" ht="16.5" customHeight="1" hidden="1" outlineLevel="1">
      <c r="A58" s="337"/>
      <c r="B58" s="326"/>
      <c r="C58" s="327"/>
      <c r="D58" s="257" t="s">
        <v>55</v>
      </c>
      <c r="E58" s="257" t="s">
        <v>34</v>
      </c>
      <c r="F58" s="144"/>
      <c r="G58" s="144"/>
      <c r="H58" s="21"/>
      <c r="I58" s="21"/>
      <c r="J58" s="144"/>
      <c r="K58" s="144"/>
      <c r="L58" s="21"/>
      <c r="M58" s="21"/>
      <c r="N58" s="144"/>
      <c r="O58" s="21"/>
      <c r="P58" s="21"/>
      <c r="Q58" s="19"/>
      <c r="R58" s="146"/>
      <c r="S58" s="146"/>
      <c r="T58" s="146"/>
      <c r="U58" s="146"/>
      <c r="V58" s="146"/>
      <c r="W58" s="146"/>
      <c r="X58" s="146"/>
      <c r="Y58" s="146"/>
      <c r="Z58" s="146"/>
      <c r="AA58" s="146"/>
      <c r="AB58" s="215">
        <f t="shared" si="1"/>
        <v>0</v>
      </c>
      <c r="AC58" s="146">
        <f t="shared" si="0"/>
        <v>0</v>
      </c>
      <c r="AD58" s="21"/>
      <c r="AE58" s="215">
        <f t="shared" si="2"/>
        <v>0</v>
      </c>
      <c r="AF58" s="146"/>
      <c r="AG58" s="157"/>
      <c r="AH58" s="157">
        <f t="shared" si="12"/>
        <v>0</v>
      </c>
      <c r="AI58" s="157"/>
      <c r="AJ58" s="146"/>
      <c r="AK58" s="157"/>
      <c r="AL58" s="157">
        <f t="shared" si="4"/>
        <v>0</v>
      </c>
      <c r="AM58" s="157"/>
      <c r="AN58" s="146">
        <f t="shared" si="5"/>
        <v>0</v>
      </c>
      <c r="AO58" s="157">
        <f t="shared" si="6"/>
        <v>0</v>
      </c>
      <c r="AP58" s="157">
        <f t="shared" si="7"/>
        <v>0</v>
      </c>
      <c r="AQ58" s="217">
        <f t="shared" si="8"/>
        <v>0</v>
      </c>
      <c r="AR58" s="39"/>
      <c r="AS58" s="22"/>
      <c r="AT58" s="264"/>
      <c r="AU58" s="20"/>
      <c r="AV58" s="21"/>
      <c r="AW58" s="21"/>
      <c r="AX58" s="21"/>
      <c r="AY58" s="21"/>
    </row>
    <row r="59" spans="1:51" s="17" customFormat="1" ht="17.25" customHeight="1" hidden="1" outlineLevel="1">
      <c r="A59" s="338"/>
      <c r="B59" s="324"/>
      <c r="C59" s="325"/>
      <c r="D59" s="257" t="s">
        <v>44</v>
      </c>
      <c r="E59" s="257" t="s">
        <v>34</v>
      </c>
      <c r="F59" s="144"/>
      <c r="G59" s="144"/>
      <c r="H59" s="21"/>
      <c r="I59" s="21"/>
      <c r="J59" s="144"/>
      <c r="K59" s="144"/>
      <c r="L59" s="21"/>
      <c r="M59" s="21"/>
      <c r="N59" s="144"/>
      <c r="O59" s="21"/>
      <c r="P59" s="21"/>
      <c r="Q59" s="19"/>
      <c r="R59" s="146"/>
      <c r="S59" s="146"/>
      <c r="T59" s="146"/>
      <c r="U59" s="146"/>
      <c r="V59" s="146"/>
      <c r="W59" s="146"/>
      <c r="X59" s="146"/>
      <c r="Y59" s="146"/>
      <c r="Z59" s="146"/>
      <c r="AA59" s="146"/>
      <c r="AB59" s="215">
        <f t="shared" si="1"/>
        <v>0</v>
      </c>
      <c r="AC59" s="146">
        <f t="shared" si="0"/>
        <v>0</v>
      </c>
      <c r="AD59" s="21"/>
      <c r="AE59" s="215">
        <f t="shared" si="2"/>
        <v>0</v>
      </c>
      <c r="AF59" s="146"/>
      <c r="AG59" s="157"/>
      <c r="AH59" s="157">
        <f t="shared" si="12"/>
        <v>0</v>
      </c>
      <c r="AI59" s="157"/>
      <c r="AJ59" s="146"/>
      <c r="AK59" s="157"/>
      <c r="AL59" s="157">
        <f t="shared" si="4"/>
        <v>0</v>
      </c>
      <c r="AM59" s="157"/>
      <c r="AN59" s="146">
        <f t="shared" si="5"/>
        <v>0</v>
      </c>
      <c r="AO59" s="157">
        <f t="shared" si="6"/>
        <v>0</v>
      </c>
      <c r="AP59" s="157">
        <f t="shared" si="7"/>
        <v>0</v>
      </c>
      <c r="AQ59" s="217">
        <f t="shared" si="8"/>
        <v>0</v>
      </c>
      <c r="AR59" s="39"/>
      <c r="AS59" s="22"/>
      <c r="AT59" s="264"/>
      <c r="AU59" s="20"/>
      <c r="AV59" s="21"/>
      <c r="AW59" s="21"/>
      <c r="AX59" s="21"/>
      <c r="AY59" s="21"/>
    </row>
    <row r="60" spans="1:51" s="17" customFormat="1" ht="34.5" customHeight="1" collapsed="1">
      <c r="A60" s="278" t="s">
        <v>389</v>
      </c>
      <c r="B60" s="303" t="s">
        <v>81</v>
      </c>
      <c r="C60" s="47" t="s">
        <v>258</v>
      </c>
      <c r="D60" s="142" t="s">
        <v>417</v>
      </c>
      <c r="E60" s="20" t="s">
        <v>79</v>
      </c>
      <c r="F60" s="144"/>
      <c r="G60" s="286"/>
      <c r="H60" s="21"/>
      <c r="I60" s="21">
        <v>6</v>
      </c>
      <c r="J60" s="144">
        <v>9</v>
      </c>
      <c r="K60" s="144">
        <v>11</v>
      </c>
      <c r="L60" s="21">
        <v>8</v>
      </c>
      <c r="M60" s="21">
        <v>4</v>
      </c>
      <c r="N60" s="144"/>
      <c r="O60" s="21"/>
      <c r="P60" s="167" t="s">
        <v>331</v>
      </c>
      <c r="Q60" s="228">
        <v>42736</v>
      </c>
      <c r="R60" s="146">
        <v>5000</v>
      </c>
      <c r="S60" s="146">
        <v>0</v>
      </c>
      <c r="T60" s="146">
        <v>0</v>
      </c>
      <c r="U60" s="146">
        <f>SUM(R60:T60)</f>
        <v>5000</v>
      </c>
      <c r="V60" s="146">
        <v>5000</v>
      </c>
      <c r="W60" s="146"/>
      <c r="X60" s="146"/>
      <c r="Y60" s="146"/>
      <c r="Z60" s="146" t="s">
        <v>273</v>
      </c>
      <c r="AA60" s="146">
        <v>-43382.4</v>
      </c>
      <c r="AB60" s="215">
        <f t="shared" si="1"/>
        <v>-5750</v>
      </c>
      <c r="AC60" s="146">
        <f t="shared" si="0"/>
        <v>-49132.4</v>
      </c>
      <c r="AD60" s="21">
        <v>-0.8693</v>
      </c>
      <c r="AE60" s="215">
        <f t="shared" si="2"/>
        <v>-626</v>
      </c>
      <c r="AF60" s="238">
        <v>14460.8</v>
      </c>
      <c r="AG60" s="199">
        <f>AB60/12*4</f>
        <v>-1916.6666666666667</v>
      </c>
      <c r="AH60" s="199">
        <f t="shared" si="11"/>
        <v>12544.133333333333</v>
      </c>
      <c r="AI60" s="157">
        <f>AE60/11*4</f>
        <v>-227.63636363636363</v>
      </c>
      <c r="AJ60" s="146">
        <v>-43382.4</v>
      </c>
      <c r="AK60" s="157">
        <f>AB60</f>
        <v>-5750</v>
      </c>
      <c r="AL60" s="157">
        <f t="shared" si="4"/>
        <v>-49132.4</v>
      </c>
      <c r="AM60" s="157">
        <f>AE60</f>
        <v>-626</v>
      </c>
      <c r="AN60" s="146">
        <f t="shared" si="5"/>
        <v>-43382.4</v>
      </c>
      <c r="AO60" s="157">
        <f t="shared" si="6"/>
        <v>-5750</v>
      </c>
      <c r="AP60" s="157">
        <f t="shared" si="7"/>
        <v>-49132.4</v>
      </c>
      <c r="AQ60" s="217">
        <f t="shared" si="8"/>
        <v>-626</v>
      </c>
      <c r="AR60" s="73" t="s">
        <v>165</v>
      </c>
      <c r="AS60" s="361" t="s">
        <v>268</v>
      </c>
      <c r="AT60" s="221">
        <v>1</v>
      </c>
      <c r="AU60" s="22"/>
      <c r="AV60" s="21"/>
      <c r="AW60" s="20" t="s">
        <v>296</v>
      </c>
      <c r="AX60" s="21"/>
      <c r="AY60" s="21"/>
    </row>
    <row r="61" spans="1:51" s="17" customFormat="1" ht="35.25" customHeight="1">
      <c r="A61" s="332"/>
      <c r="B61" s="314"/>
      <c r="C61" s="315"/>
      <c r="D61" s="142" t="s">
        <v>418</v>
      </c>
      <c r="E61" s="20" t="s">
        <v>267</v>
      </c>
      <c r="F61" s="144"/>
      <c r="G61" s="286"/>
      <c r="H61" s="21"/>
      <c r="I61" s="21">
        <v>6</v>
      </c>
      <c r="J61" s="144"/>
      <c r="K61" s="144">
        <v>10</v>
      </c>
      <c r="L61" s="21"/>
      <c r="M61" s="21">
        <v>12</v>
      </c>
      <c r="N61" s="144"/>
      <c r="O61" s="21"/>
      <c r="P61" s="19"/>
      <c r="Q61" s="140"/>
      <c r="R61" s="146">
        <v>5000</v>
      </c>
      <c r="S61" s="146">
        <v>0</v>
      </c>
      <c r="T61" s="146">
        <v>0</v>
      </c>
      <c r="U61" s="146">
        <f>SUM(R61:T61)</f>
        <v>5000</v>
      </c>
      <c r="V61" s="146">
        <v>5000</v>
      </c>
      <c r="W61" s="146"/>
      <c r="X61" s="146"/>
      <c r="Y61" s="146"/>
      <c r="Z61" s="146" t="s">
        <v>273</v>
      </c>
      <c r="AA61" s="146"/>
      <c r="AB61" s="215">
        <f t="shared" si="1"/>
        <v>-19250</v>
      </c>
      <c r="AC61" s="146">
        <f t="shared" si="0"/>
        <v>-19250</v>
      </c>
      <c r="AD61" s="21"/>
      <c r="AE61" s="215">
        <f t="shared" si="2"/>
        <v>-13474</v>
      </c>
      <c r="AF61" s="238"/>
      <c r="AG61" s="199">
        <f>AB61/12*4</f>
        <v>-6416.666666666667</v>
      </c>
      <c r="AH61" s="199">
        <f t="shared" si="11"/>
        <v>-6416.666666666667</v>
      </c>
      <c r="AI61" s="157">
        <f>AE61/11*4</f>
        <v>-4899.636363636364</v>
      </c>
      <c r="AJ61" s="146"/>
      <c r="AK61" s="157">
        <f>AB61</f>
        <v>-19250</v>
      </c>
      <c r="AL61" s="157">
        <f t="shared" si="4"/>
        <v>-19250</v>
      </c>
      <c r="AM61" s="157">
        <f>AE61</f>
        <v>-13474</v>
      </c>
      <c r="AN61" s="146">
        <f t="shared" si="5"/>
        <v>0</v>
      </c>
      <c r="AO61" s="157">
        <f t="shared" si="6"/>
        <v>-19250</v>
      </c>
      <c r="AP61" s="157">
        <f t="shared" si="7"/>
        <v>-19250</v>
      </c>
      <c r="AQ61" s="217">
        <f t="shared" si="8"/>
        <v>-13474</v>
      </c>
      <c r="AR61" s="38"/>
      <c r="AS61" s="363"/>
      <c r="AT61" s="221">
        <v>1</v>
      </c>
      <c r="AU61" s="22"/>
      <c r="AV61" s="21"/>
      <c r="AW61" s="20"/>
      <c r="AX61" s="21"/>
      <c r="AY61" s="21"/>
    </row>
    <row r="62" spans="1:51" s="17" customFormat="1" ht="33.75" customHeight="1">
      <c r="A62" s="334"/>
      <c r="B62" s="320"/>
      <c r="C62" s="321"/>
      <c r="D62" s="142" t="s">
        <v>127</v>
      </c>
      <c r="E62" s="20" t="s">
        <v>75</v>
      </c>
      <c r="F62" s="144"/>
      <c r="G62" s="286">
        <v>10</v>
      </c>
      <c r="H62" s="21"/>
      <c r="I62" s="21">
        <v>5</v>
      </c>
      <c r="J62" s="144"/>
      <c r="K62" s="144"/>
      <c r="L62" s="21"/>
      <c r="M62" s="21"/>
      <c r="N62" s="144"/>
      <c r="O62" s="21"/>
      <c r="P62" s="19"/>
      <c r="Q62" s="140"/>
      <c r="R62" s="146">
        <v>15000</v>
      </c>
      <c r="S62" s="146">
        <v>0</v>
      </c>
      <c r="T62" s="146">
        <v>0</v>
      </c>
      <c r="U62" s="146">
        <f>SUM(R62:T62)</f>
        <v>15000</v>
      </c>
      <c r="V62" s="146">
        <v>15000</v>
      </c>
      <c r="W62" s="146"/>
      <c r="X62" s="146"/>
      <c r="Y62" s="146"/>
      <c r="Z62" s="146" t="s">
        <v>273</v>
      </c>
      <c r="AA62" s="146"/>
      <c r="AB62" s="215">
        <f t="shared" si="1"/>
        <v>13750</v>
      </c>
      <c r="AC62" s="146">
        <f t="shared" si="0"/>
        <v>13750</v>
      </c>
      <c r="AD62" s="21"/>
      <c r="AE62" s="215">
        <f t="shared" si="2"/>
        <v>8940</v>
      </c>
      <c r="AF62" s="238"/>
      <c r="AG62" s="199">
        <f>AB62/12*4</f>
        <v>4583.333333333333</v>
      </c>
      <c r="AH62" s="199">
        <f t="shared" si="11"/>
        <v>4583.333333333333</v>
      </c>
      <c r="AI62" s="157">
        <f>AE62/11*4</f>
        <v>3250.909090909091</v>
      </c>
      <c r="AJ62" s="146"/>
      <c r="AK62" s="157">
        <f>AB62</f>
        <v>13750</v>
      </c>
      <c r="AL62" s="157">
        <f t="shared" si="4"/>
        <v>13750</v>
      </c>
      <c r="AM62" s="157">
        <f>AE62</f>
        <v>8940</v>
      </c>
      <c r="AN62" s="146">
        <f t="shared" si="5"/>
        <v>0</v>
      </c>
      <c r="AO62" s="157">
        <f t="shared" si="6"/>
        <v>13750</v>
      </c>
      <c r="AP62" s="157">
        <f t="shared" si="7"/>
        <v>13750</v>
      </c>
      <c r="AQ62" s="217">
        <f t="shared" si="8"/>
        <v>8940</v>
      </c>
      <c r="AR62" s="38"/>
      <c r="AS62" s="362"/>
      <c r="AT62" s="221">
        <v>1</v>
      </c>
      <c r="AU62" s="22"/>
      <c r="AV62" s="21"/>
      <c r="AW62" s="20"/>
      <c r="AX62" s="21"/>
      <c r="AY62" s="21"/>
    </row>
    <row r="63" spans="1:51" s="17" customFormat="1" ht="39.75" customHeight="1" hidden="1" outlineLevel="1">
      <c r="A63" s="278" t="s">
        <v>389</v>
      </c>
      <c r="B63" s="303" t="s">
        <v>81</v>
      </c>
      <c r="C63" s="47" t="s">
        <v>152</v>
      </c>
      <c r="D63" s="20" t="s">
        <v>82</v>
      </c>
      <c r="E63" s="20" t="s">
        <v>34</v>
      </c>
      <c r="F63" s="287"/>
      <c r="G63" s="288"/>
      <c r="H63" s="20"/>
      <c r="I63" s="20"/>
      <c r="J63" s="287"/>
      <c r="K63" s="287"/>
      <c r="L63" s="20"/>
      <c r="M63" s="20"/>
      <c r="N63" s="287"/>
      <c r="O63" s="20"/>
      <c r="P63" s="19"/>
      <c r="Q63" s="140"/>
      <c r="R63" s="147"/>
      <c r="S63" s="147"/>
      <c r="T63" s="147"/>
      <c r="U63" s="147"/>
      <c r="V63" s="147"/>
      <c r="W63" s="147"/>
      <c r="X63" s="147"/>
      <c r="Y63" s="147"/>
      <c r="Z63" s="147"/>
      <c r="AA63" s="220"/>
      <c r="AB63" s="215">
        <f t="shared" si="1"/>
        <v>0</v>
      </c>
      <c r="AC63" s="146">
        <f t="shared" si="0"/>
        <v>0</v>
      </c>
      <c r="AD63" s="20"/>
      <c r="AE63" s="215">
        <f t="shared" si="2"/>
        <v>0</v>
      </c>
      <c r="AF63" s="268"/>
      <c r="AG63" s="304"/>
      <c r="AH63" s="199">
        <f t="shared" si="11"/>
        <v>0</v>
      </c>
      <c r="AI63" s="216"/>
      <c r="AJ63" s="147"/>
      <c r="AK63" s="216"/>
      <c r="AL63" s="157">
        <f t="shared" si="4"/>
        <v>0</v>
      </c>
      <c r="AM63" s="216"/>
      <c r="AN63" s="146">
        <f t="shared" si="5"/>
        <v>0</v>
      </c>
      <c r="AO63" s="157">
        <f t="shared" si="6"/>
        <v>0</v>
      </c>
      <c r="AP63" s="157">
        <f t="shared" si="7"/>
        <v>0</v>
      </c>
      <c r="AQ63" s="217">
        <f t="shared" si="8"/>
        <v>0</v>
      </c>
      <c r="AR63" s="38"/>
      <c r="AS63" s="22"/>
      <c r="AT63" s="221"/>
      <c r="AU63" s="22"/>
      <c r="AV63" s="21"/>
      <c r="AW63" s="20"/>
      <c r="AX63" s="21"/>
      <c r="AY63" s="20" t="s">
        <v>354</v>
      </c>
    </row>
    <row r="64" spans="1:51" s="17" customFormat="1" ht="28.5" customHeight="1" hidden="1" outlineLevel="1">
      <c r="A64" s="332"/>
      <c r="B64" s="314"/>
      <c r="C64" s="315"/>
      <c r="D64" s="20" t="s">
        <v>82</v>
      </c>
      <c r="E64" s="20" t="s">
        <v>34</v>
      </c>
      <c r="F64" s="144"/>
      <c r="G64" s="286"/>
      <c r="H64" s="21"/>
      <c r="I64" s="21"/>
      <c r="J64" s="144"/>
      <c r="K64" s="144"/>
      <c r="L64" s="21"/>
      <c r="M64" s="21"/>
      <c r="N64" s="144"/>
      <c r="O64" s="21"/>
      <c r="P64" s="19"/>
      <c r="Q64" s="140"/>
      <c r="R64" s="146"/>
      <c r="S64" s="146"/>
      <c r="T64" s="146"/>
      <c r="U64" s="146"/>
      <c r="V64" s="146"/>
      <c r="W64" s="146"/>
      <c r="X64" s="146"/>
      <c r="Y64" s="146"/>
      <c r="Z64" s="146"/>
      <c r="AA64" s="218"/>
      <c r="AB64" s="215">
        <f t="shared" si="1"/>
        <v>0</v>
      </c>
      <c r="AC64" s="146">
        <f t="shared" si="0"/>
        <v>0</v>
      </c>
      <c r="AD64" s="21"/>
      <c r="AE64" s="215">
        <f t="shared" si="2"/>
        <v>0</v>
      </c>
      <c r="AF64" s="238"/>
      <c r="AG64" s="199"/>
      <c r="AH64" s="199">
        <f t="shared" si="11"/>
        <v>0</v>
      </c>
      <c r="AI64" s="157"/>
      <c r="AJ64" s="146"/>
      <c r="AK64" s="157"/>
      <c r="AL64" s="157">
        <f t="shared" si="4"/>
        <v>0</v>
      </c>
      <c r="AM64" s="157"/>
      <c r="AN64" s="146">
        <f t="shared" si="5"/>
        <v>0</v>
      </c>
      <c r="AO64" s="157">
        <f t="shared" si="6"/>
        <v>0</v>
      </c>
      <c r="AP64" s="157">
        <f t="shared" si="7"/>
        <v>0</v>
      </c>
      <c r="AQ64" s="217">
        <f t="shared" si="8"/>
        <v>0</v>
      </c>
      <c r="AR64" s="38"/>
      <c r="AS64" s="22"/>
      <c r="AT64" s="221"/>
      <c r="AU64" s="22"/>
      <c r="AV64" s="21"/>
      <c r="AW64" s="20"/>
      <c r="AX64" s="21"/>
      <c r="AY64" s="21"/>
    </row>
    <row r="65" spans="1:51" s="17" customFormat="1" ht="28.5" customHeight="1" hidden="1" outlineLevel="1">
      <c r="A65" s="334"/>
      <c r="B65" s="320"/>
      <c r="C65" s="321"/>
      <c r="D65" s="20" t="s">
        <v>83</v>
      </c>
      <c r="E65" s="20" t="s">
        <v>34</v>
      </c>
      <c r="F65" s="144"/>
      <c r="G65" s="286"/>
      <c r="H65" s="21"/>
      <c r="I65" s="21"/>
      <c r="J65" s="144"/>
      <c r="K65" s="144"/>
      <c r="L65" s="21"/>
      <c r="M65" s="21"/>
      <c r="N65" s="144"/>
      <c r="O65" s="21"/>
      <c r="P65" s="19"/>
      <c r="Q65" s="140"/>
      <c r="R65" s="146"/>
      <c r="S65" s="146"/>
      <c r="T65" s="146"/>
      <c r="U65" s="146"/>
      <c r="V65" s="146"/>
      <c r="W65" s="146"/>
      <c r="X65" s="146"/>
      <c r="Y65" s="146"/>
      <c r="Z65" s="146"/>
      <c r="AA65" s="218"/>
      <c r="AB65" s="215">
        <f t="shared" si="1"/>
        <v>0</v>
      </c>
      <c r="AC65" s="146">
        <f t="shared" si="0"/>
        <v>0</v>
      </c>
      <c r="AD65" s="21"/>
      <c r="AE65" s="215">
        <f t="shared" si="2"/>
        <v>0</v>
      </c>
      <c r="AF65" s="238"/>
      <c r="AG65" s="199"/>
      <c r="AH65" s="199">
        <f t="shared" si="11"/>
        <v>0</v>
      </c>
      <c r="AI65" s="157"/>
      <c r="AJ65" s="146"/>
      <c r="AK65" s="157"/>
      <c r="AL65" s="157">
        <f t="shared" si="4"/>
        <v>0</v>
      </c>
      <c r="AM65" s="157"/>
      <c r="AN65" s="146">
        <f t="shared" si="5"/>
        <v>0</v>
      </c>
      <c r="AO65" s="157">
        <f t="shared" si="6"/>
        <v>0</v>
      </c>
      <c r="AP65" s="157">
        <f t="shared" si="7"/>
        <v>0</v>
      </c>
      <c r="AQ65" s="217">
        <f t="shared" si="8"/>
        <v>0</v>
      </c>
      <c r="AR65" s="38"/>
      <c r="AS65" s="22"/>
      <c r="AT65" s="221"/>
      <c r="AU65" s="22"/>
      <c r="AV65" s="21"/>
      <c r="AW65" s="20"/>
      <c r="AX65" s="21"/>
      <c r="AY65" s="21"/>
    </row>
    <row r="66" spans="1:51" s="17" customFormat="1" ht="37.5" customHeight="1" collapsed="1">
      <c r="A66" s="278" t="s">
        <v>389</v>
      </c>
      <c r="B66" s="303" t="s">
        <v>81</v>
      </c>
      <c r="C66" s="47" t="s">
        <v>152</v>
      </c>
      <c r="D66" s="142" t="s">
        <v>88</v>
      </c>
      <c r="E66" s="142" t="s">
        <v>84</v>
      </c>
      <c r="F66" s="144"/>
      <c r="G66" s="286"/>
      <c r="H66" s="21"/>
      <c r="I66" s="21"/>
      <c r="J66" s="144">
        <v>9</v>
      </c>
      <c r="K66" s="144">
        <v>11</v>
      </c>
      <c r="L66" s="21"/>
      <c r="M66" s="21">
        <v>13</v>
      </c>
      <c r="N66" s="144"/>
      <c r="O66" s="21">
        <v>7</v>
      </c>
      <c r="P66" s="167">
        <v>42614</v>
      </c>
      <c r="Q66" s="228">
        <v>42736</v>
      </c>
      <c r="R66" s="146">
        <v>10000</v>
      </c>
      <c r="S66" s="146">
        <v>0</v>
      </c>
      <c r="T66" s="146">
        <v>50000</v>
      </c>
      <c r="U66" s="146">
        <f>SUM(R66:T66)</f>
        <v>60000</v>
      </c>
      <c r="V66" s="146">
        <v>60000</v>
      </c>
      <c r="W66" s="146"/>
      <c r="X66" s="146"/>
      <c r="Y66" s="146"/>
      <c r="Z66" s="146"/>
      <c r="AA66" s="218"/>
      <c r="AB66" s="215">
        <f t="shared" si="1"/>
        <v>1019</v>
      </c>
      <c r="AC66" s="146">
        <f t="shared" si="0"/>
        <v>1019</v>
      </c>
      <c r="AD66" s="21"/>
      <c r="AE66" s="215">
        <f t="shared" si="2"/>
        <v>-6937</v>
      </c>
      <c r="AF66" s="238"/>
      <c r="AG66" s="199">
        <f>AB66/12*4</f>
        <v>339.6666666666667</v>
      </c>
      <c r="AH66" s="199">
        <f t="shared" si="11"/>
        <v>339.6666666666667</v>
      </c>
      <c r="AI66" s="157">
        <f>AE66/11*4</f>
        <v>-2522.5454545454545</v>
      </c>
      <c r="AJ66" s="146"/>
      <c r="AK66" s="157">
        <f>AB66</f>
        <v>1019</v>
      </c>
      <c r="AL66" s="157">
        <f t="shared" si="4"/>
        <v>1019</v>
      </c>
      <c r="AM66" s="157">
        <f>AE66</f>
        <v>-6937</v>
      </c>
      <c r="AN66" s="146">
        <f t="shared" si="5"/>
        <v>0</v>
      </c>
      <c r="AO66" s="157">
        <f t="shared" si="6"/>
        <v>1019</v>
      </c>
      <c r="AP66" s="157">
        <f t="shared" si="7"/>
        <v>1019</v>
      </c>
      <c r="AQ66" s="217">
        <f t="shared" si="8"/>
        <v>-6937</v>
      </c>
      <c r="AR66" s="47" t="s">
        <v>257</v>
      </c>
      <c r="AS66" s="47" t="s">
        <v>256</v>
      </c>
      <c r="AT66" s="221">
        <v>1</v>
      </c>
      <c r="AU66" s="22"/>
      <c r="AV66" s="21"/>
      <c r="AW66" s="20" t="s">
        <v>297</v>
      </c>
      <c r="AX66" s="21"/>
      <c r="AY66" s="21"/>
    </row>
    <row r="67" spans="1:51" s="17" customFormat="1" ht="52.5" customHeight="1">
      <c r="A67" s="278" t="s">
        <v>389</v>
      </c>
      <c r="B67" s="303" t="s">
        <v>394</v>
      </c>
      <c r="C67" s="47" t="s">
        <v>59</v>
      </c>
      <c r="D67" s="51" t="s">
        <v>419</v>
      </c>
      <c r="E67" s="51" t="s">
        <v>34</v>
      </c>
      <c r="F67" s="144"/>
      <c r="G67" s="144"/>
      <c r="H67" s="21"/>
      <c r="I67" s="21"/>
      <c r="J67" s="144"/>
      <c r="K67" s="144"/>
      <c r="L67" s="21"/>
      <c r="M67" s="21"/>
      <c r="N67" s="144"/>
      <c r="O67" s="21"/>
      <c r="P67" s="167">
        <v>42552</v>
      </c>
      <c r="Q67" s="228"/>
      <c r="R67" s="157"/>
      <c r="S67" s="157"/>
      <c r="T67" s="157"/>
      <c r="U67" s="146"/>
      <c r="V67" s="157"/>
      <c r="W67" s="157"/>
      <c r="X67" s="157"/>
      <c r="Y67" s="157"/>
      <c r="Z67" s="157" t="s">
        <v>291</v>
      </c>
      <c r="AA67" s="218">
        <v>-29814.53</v>
      </c>
      <c r="AB67" s="215">
        <f t="shared" si="1"/>
        <v>0</v>
      </c>
      <c r="AC67" s="146">
        <f t="shared" si="0"/>
        <v>-29814.53</v>
      </c>
      <c r="AD67" s="30">
        <v>0.4432</v>
      </c>
      <c r="AE67" s="215">
        <f t="shared" si="2"/>
        <v>0</v>
      </c>
      <c r="AF67" s="261">
        <v>-14907.265</v>
      </c>
      <c r="AG67" s="261"/>
      <c r="AH67" s="261"/>
      <c r="AI67" s="261"/>
      <c r="AJ67" s="218">
        <v>-29814.53</v>
      </c>
      <c r="AK67" s="157"/>
      <c r="AL67" s="157">
        <f t="shared" si="4"/>
        <v>-29814.53</v>
      </c>
      <c r="AM67" s="157"/>
      <c r="AN67" s="146">
        <f t="shared" si="5"/>
        <v>-29814.53</v>
      </c>
      <c r="AO67" s="157">
        <f t="shared" si="6"/>
        <v>0</v>
      </c>
      <c r="AP67" s="157">
        <f t="shared" si="7"/>
        <v>-29814.53</v>
      </c>
      <c r="AQ67" s="217">
        <f t="shared" si="8"/>
        <v>0</v>
      </c>
      <c r="AR67" s="47"/>
      <c r="AS67" s="47"/>
      <c r="AT67" s="256"/>
      <c r="AU67" s="22" t="s">
        <v>367</v>
      </c>
      <c r="AV67" s="21"/>
      <c r="AW67" s="20"/>
      <c r="AX67" s="21"/>
      <c r="AY67" s="257" t="s">
        <v>361</v>
      </c>
    </row>
    <row r="68" spans="1:51" s="17" customFormat="1" ht="37.5" customHeight="1">
      <c r="A68" s="335"/>
      <c r="B68" s="309"/>
      <c r="C68" s="310"/>
      <c r="D68" s="51" t="s">
        <v>33</v>
      </c>
      <c r="E68" s="51" t="s">
        <v>44</v>
      </c>
      <c r="F68" s="144"/>
      <c r="G68" s="144">
        <v>10</v>
      </c>
      <c r="H68" s="21"/>
      <c r="I68" s="21"/>
      <c r="J68" s="144"/>
      <c r="K68" s="144"/>
      <c r="L68" s="21"/>
      <c r="M68" s="21">
        <v>20</v>
      </c>
      <c r="N68" s="144"/>
      <c r="O68" s="21"/>
      <c r="P68" s="167">
        <v>42552</v>
      </c>
      <c r="Q68" s="228">
        <v>42736</v>
      </c>
      <c r="R68" s="157">
        <v>0</v>
      </c>
      <c r="S68" s="157">
        <v>0</v>
      </c>
      <c r="T68" s="157">
        <v>10000</v>
      </c>
      <c r="U68" s="146">
        <f>SUM(R68:T68)</f>
        <v>10000</v>
      </c>
      <c r="V68" s="157">
        <v>10000</v>
      </c>
      <c r="W68" s="157"/>
      <c r="X68" s="157"/>
      <c r="Y68" s="157"/>
      <c r="Z68" s="157" t="s">
        <v>291</v>
      </c>
      <c r="AA68" s="218"/>
      <c r="AB68" s="215">
        <f t="shared" si="1"/>
        <v>0</v>
      </c>
      <c r="AC68" s="146">
        <f t="shared" si="0"/>
        <v>0</v>
      </c>
      <c r="AD68" s="30"/>
      <c r="AE68" s="215">
        <f t="shared" si="2"/>
        <v>-9580</v>
      </c>
      <c r="AF68" s="261"/>
      <c r="AG68" s="261"/>
      <c r="AH68" s="261"/>
      <c r="AI68" s="261"/>
      <c r="AJ68" s="218"/>
      <c r="AK68" s="157">
        <f>AB68</f>
        <v>0</v>
      </c>
      <c r="AL68" s="157">
        <f t="shared" si="4"/>
        <v>0</v>
      </c>
      <c r="AM68" s="157"/>
      <c r="AN68" s="146">
        <f t="shared" si="5"/>
        <v>0</v>
      </c>
      <c r="AO68" s="157">
        <f t="shared" si="6"/>
        <v>0</v>
      </c>
      <c r="AP68" s="157">
        <f t="shared" si="7"/>
        <v>0</v>
      </c>
      <c r="AQ68" s="217">
        <f t="shared" si="8"/>
        <v>-9580</v>
      </c>
      <c r="AR68" s="47" t="s">
        <v>151</v>
      </c>
      <c r="AS68" s="47"/>
      <c r="AT68" s="256"/>
      <c r="AU68" s="22" t="s">
        <v>279</v>
      </c>
      <c r="AV68" s="21"/>
      <c r="AW68" s="20" t="s">
        <v>368</v>
      </c>
      <c r="AX68" s="21"/>
      <c r="AY68" s="257" t="s">
        <v>361</v>
      </c>
    </row>
    <row r="69" spans="1:51" s="43" customFormat="1" ht="32.25" customHeight="1" hidden="1" outlineLevel="1">
      <c r="A69" s="277" t="s">
        <v>389</v>
      </c>
      <c r="B69" s="277" t="s">
        <v>49</v>
      </c>
      <c r="C69" s="280" t="s">
        <v>50</v>
      </c>
      <c r="D69" s="20" t="s">
        <v>33</v>
      </c>
      <c r="E69" s="20" t="s">
        <v>34</v>
      </c>
      <c r="F69" s="144"/>
      <c r="G69" s="144"/>
      <c r="H69" s="21"/>
      <c r="I69" s="21"/>
      <c r="J69" s="144"/>
      <c r="K69" s="144"/>
      <c r="L69" s="21"/>
      <c r="M69" s="21"/>
      <c r="N69" s="144"/>
      <c r="O69" s="21"/>
      <c r="P69" s="19"/>
      <c r="Q69" s="140"/>
      <c r="R69" s="146"/>
      <c r="S69" s="146"/>
      <c r="T69" s="238"/>
      <c r="U69" s="146"/>
      <c r="V69" s="146"/>
      <c r="W69" s="146"/>
      <c r="X69" s="146"/>
      <c r="Y69" s="146"/>
      <c r="Z69" s="146"/>
      <c r="AA69" s="218"/>
      <c r="AB69" s="215">
        <f t="shared" si="1"/>
        <v>0</v>
      </c>
      <c r="AC69" s="146">
        <f t="shared" si="0"/>
        <v>0</v>
      </c>
      <c r="AD69" s="30"/>
      <c r="AE69" s="215">
        <f t="shared" si="2"/>
        <v>0</v>
      </c>
      <c r="AF69" s="266"/>
      <c r="AG69" s="199">
        <v>0</v>
      </c>
      <c r="AH69" s="199">
        <f t="shared" si="10"/>
        <v>0</v>
      </c>
      <c r="AI69" s="157">
        <v>0</v>
      </c>
      <c r="AJ69" s="218"/>
      <c r="AK69" s="157">
        <v>0</v>
      </c>
      <c r="AL69" s="157">
        <f t="shared" si="4"/>
        <v>0</v>
      </c>
      <c r="AM69" s="157">
        <v>0</v>
      </c>
      <c r="AN69" s="146">
        <f t="shared" si="5"/>
        <v>0</v>
      </c>
      <c r="AO69" s="157">
        <f t="shared" si="6"/>
        <v>0</v>
      </c>
      <c r="AP69" s="157">
        <f t="shared" si="7"/>
        <v>0</v>
      </c>
      <c r="AQ69" s="217">
        <f t="shared" si="8"/>
        <v>0</v>
      </c>
      <c r="AR69" s="39"/>
      <c r="AS69" s="38" t="s">
        <v>143</v>
      </c>
      <c r="AT69" s="83"/>
      <c r="AU69" s="38"/>
      <c r="AV69" s="83"/>
      <c r="AW69" s="13"/>
      <c r="AX69" s="12"/>
      <c r="AY69" s="12"/>
    </row>
    <row r="70" spans="1:51" s="43" customFormat="1" ht="24" customHeight="1" hidden="1" outlineLevel="1">
      <c r="A70" s="332"/>
      <c r="B70" s="314"/>
      <c r="C70" s="315"/>
      <c r="D70" s="20" t="s">
        <v>43</v>
      </c>
      <c r="E70" s="20" t="s">
        <v>34</v>
      </c>
      <c r="F70" s="144"/>
      <c r="G70" s="144"/>
      <c r="H70" s="21"/>
      <c r="I70" s="21"/>
      <c r="J70" s="144"/>
      <c r="K70" s="144"/>
      <c r="L70" s="21"/>
      <c r="M70" s="21"/>
      <c r="N70" s="144"/>
      <c r="O70" s="21"/>
      <c r="P70" s="19"/>
      <c r="Q70" s="140"/>
      <c r="R70" s="146"/>
      <c r="S70" s="146"/>
      <c r="T70" s="238"/>
      <c r="U70" s="146"/>
      <c r="V70" s="146"/>
      <c r="W70" s="146"/>
      <c r="X70" s="146"/>
      <c r="Y70" s="146"/>
      <c r="Z70" s="146"/>
      <c r="AA70" s="146"/>
      <c r="AB70" s="215">
        <f t="shared" si="1"/>
        <v>0</v>
      </c>
      <c r="AC70" s="146">
        <f t="shared" si="0"/>
        <v>0</v>
      </c>
      <c r="AD70" s="21"/>
      <c r="AE70" s="215">
        <f t="shared" si="2"/>
        <v>0</v>
      </c>
      <c r="AF70" s="238"/>
      <c r="AG70" s="199"/>
      <c r="AH70" s="199">
        <f t="shared" si="10"/>
        <v>0</v>
      </c>
      <c r="AI70" s="157"/>
      <c r="AJ70" s="146"/>
      <c r="AK70" s="157"/>
      <c r="AL70" s="157">
        <f t="shared" si="4"/>
        <v>0</v>
      </c>
      <c r="AM70" s="157"/>
      <c r="AN70" s="146">
        <f t="shared" si="5"/>
        <v>0</v>
      </c>
      <c r="AO70" s="157">
        <f t="shared" si="6"/>
        <v>0</v>
      </c>
      <c r="AP70" s="157">
        <f t="shared" si="7"/>
        <v>0</v>
      </c>
      <c r="AQ70" s="217">
        <f t="shared" si="8"/>
        <v>0</v>
      </c>
      <c r="AR70" s="39"/>
      <c r="AS70" s="38"/>
      <c r="AT70" s="83"/>
      <c r="AU70" s="38"/>
      <c r="AV70" s="83"/>
      <c r="AW70" s="13"/>
      <c r="AX70" s="12"/>
      <c r="AY70" s="12"/>
    </row>
    <row r="71" spans="1:51" s="43" customFormat="1" ht="24" customHeight="1" hidden="1" outlineLevel="1">
      <c r="A71" s="334"/>
      <c r="B71" s="320"/>
      <c r="C71" s="321"/>
      <c r="D71" s="20" t="s">
        <v>43</v>
      </c>
      <c r="E71" s="20" t="s">
        <v>34</v>
      </c>
      <c r="F71" s="144"/>
      <c r="G71" s="144"/>
      <c r="H71" s="21"/>
      <c r="I71" s="21"/>
      <c r="J71" s="144"/>
      <c r="K71" s="144"/>
      <c r="L71" s="21"/>
      <c r="M71" s="21"/>
      <c r="N71" s="144"/>
      <c r="O71" s="21"/>
      <c r="P71" s="19"/>
      <c r="Q71" s="140"/>
      <c r="R71" s="146"/>
      <c r="S71" s="146"/>
      <c r="T71" s="146"/>
      <c r="U71" s="146"/>
      <c r="V71" s="146"/>
      <c r="W71" s="146"/>
      <c r="X71" s="146"/>
      <c r="Y71" s="146"/>
      <c r="Z71" s="146"/>
      <c r="AA71" s="146"/>
      <c r="AB71" s="215">
        <f t="shared" si="1"/>
        <v>0</v>
      </c>
      <c r="AC71" s="146">
        <f t="shared" si="0"/>
        <v>0</v>
      </c>
      <c r="AD71" s="21"/>
      <c r="AE71" s="215">
        <f t="shared" si="2"/>
        <v>0</v>
      </c>
      <c r="AF71" s="238"/>
      <c r="AG71" s="199"/>
      <c r="AH71" s="199">
        <f t="shared" si="10"/>
        <v>0</v>
      </c>
      <c r="AI71" s="157"/>
      <c r="AJ71" s="146"/>
      <c r="AK71" s="157"/>
      <c r="AL71" s="157">
        <f t="shared" si="4"/>
        <v>0</v>
      </c>
      <c r="AM71" s="157"/>
      <c r="AN71" s="146">
        <f t="shared" si="5"/>
        <v>0</v>
      </c>
      <c r="AO71" s="157">
        <f t="shared" si="6"/>
        <v>0</v>
      </c>
      <c r="AP71" s="157">
        <f t="shared" si="7"/>
        <v>0</v>
      </c>
      <c r="AQ71" s="217">
        <f t="shared" si="8"/>
        <v>0</v>
      </c>
      <c r="AR71" s="39"/>
      <c r="AS71" s="38"/>
      <c r="AT71" s="83"/>
      <c r="AU71" s="38"/>
      <c r="AV71" s="83"/>
      <c r="AW71" s="13"/>
      <c r="AX71" s="12"/>
      <c r="AY71" s="12"/>
    </row>
    <row r="72" spans="1:51" s="43" customFormat="1" ht="30.75" customHeight="1" collapsed="1">
      <c r="A72" s="278" t="s">
        <v>389</v>
      </c>
      <c r="B72" s="303" t="s">
        <v>396</v>
      </c>
      <c r="C72" s="47" t="s">
        <v>50</v>
      </c>
      <c r="D72" s="51" t="s">
        <v>52</v>
      </c>
      <c r="E72" s="51" t="s">
        <v>420</v>
      </c>
      <c r="F72" s="144"/>
      <c r="G72" s="144"/>
      <c r="H72" s="21"/>
      <c r="I72" s="21"/>
      <c r="J72" s="144"/>
      <c r="K72" s="144">
        <v>20</v>
      </c>
      <c r="L72" s="21"/>
      <c r="M72" s="21">
        <v>11</v>
      </c>
      <c r="N72" s="144"/>
      <c r="O72" s="21">
        <v>9</v>
      </c>
      <c r="P72" s="167">
        <v>42614</v>
      </c>
      <c r="Q72" s="228">
        <v>42736</v>
      </c>
      <c r="R72" s="146">
        <v>20000</v>
      </c>
      <c r="S72" s="146">
        <v>0</v>
      </c>
      <c r="T72" s="146">
        <v>50000</v>
      </c>
      <c r="U72" s="146">
        <f>SUM(R72:T72)</f>
        <v>70000</v>
      </c>
      <c r="V72" s="146">
        <v>70000</v>
      </c>
      <c r="W72" s="146"/>
      <c r="X72" s="146"/>
      <c r="Y72" s="157">
        <v>35000</v>
      </c>
      <c r="Z72" s="146"/>
      <c r="AA72" s="146"/>
      <c r="AB72" s="215">
        <f t="shared" si="1"/>
        <v>4203</v>
      </c>
      <c r="AC72" s="146">
        <f t="shared" si="0"/>
        <v>4203</v>
      </c>
      <c r="AD72" s="21"/>
      <c r="AE72" s="215">
        <f t="shared" si="2"/>
        <v>1287</v>
      </c>
      <c r="AF72" s="238"/>
      <c r="AG72" s="199">
        <f>AB72/12*4</f>
        <v>1401</v>
      </c>
      <c r="AH72" s="199">
        <f t="shared" si="10"/>
        <v>1401</v>
      </c>
      <c r="AI72" s="157">
        <f>AE72/11*4</f>
        <v>468</v>
      </c>
      <c r="AJ72" s="146"/>
      <c r="AK72" s="157">
        <f>AB72</f>
        <v>4203</v>
      </c>
      <c r="AL72" s="157">
        <f t="shared" si="4"/>
        <v>4203</v>
      </c>
      <c r="AM72" s="157">
        <f>AE72</f>
        <v>1287</v>
      </c>
      <c r="AN72" s="146">
        <f t="shared" si="5"/>
        <v>0</v>
      </c>
      <c r="AO72" s="157">
        <f t="shared" si="6"/>
        <v>4203</v>
      </c>
      <c r="AP72" s="157">
        <f t="shared" si="7"/>
        <v>4203</v>
      </c>
      <c r="AQ72" s="217">
        <f t="shared" si="8"/>
        <v>1287</v>
      </c>
      <c r="AR72" s="39"/>
      <c r="AS72" s="38"/>
      <c r="AT72" s="83">
        <v>1</v>
      </c>
      <c r="AU72" s="38"/>
      <c r="AV72" s="83"/>
      <c r="AW72" s="13"/>
      <c r="AX72" s="12"/>
      <c r="AY72" s="145" t="s">
        <v>342</v>
      </c>
    </row>
    <row r="73" spans="1:51" s="8" customFormat="1" ht="40.5" customHeight="1">
      <c r="A73" s="278" t="s">
        <v>389</v>
      </c>
      <c r="B73" s="303" t="s">
        <v>395</v>
      </c>
      <c r="C73" s="47" t="s">
        <v>434</v>
      </c>
      <c r="D73" s="51" t="s">
        <v>43</v>
      </c>
      <c r="E73" s="51" t="s">
        <v>34</v>
      </c>
      <c r="F73" s="144"/>
      <c r="G73" s="144"/>
      <c r="H73" s="21"/>
      <c r="I73" s="21"/>
      <c r="J73" s="144"/>
      <c r="K73" s="144"/>
      <c r="L73" s="21"/>
      <c r="M73" s="21"/>
      <c r="N73" s="144"/>
      <c r="O73" s="21"/>
      <c r="P73" s="167">
        <v>42614</v>
      </c>
      <c r="Q73" s="228"/>
      <c r="R73" s="157"/>
      <c r="S73" s="157"/>
      <c r="T73" s="157"/>
      <c r="U73" s="157"/>
      <c r="V73" s="157"/>
      <c r="W73" s="157"/>
      <c r="X73" s="157"/>
      <c r="Y73" s="157"/>
      <c r="Z73" s="157" t="s">
        <v>291</v>
      </c>
      <c r="AA73" s="266">
        <v>-22842.48</v>
      </c>
      <c r="AB73" s="215">
        <f t="shared" si="1"/>
        <v>0</v>
      </c>
      <c r="AC73" s="146">
        <f t="shared" si="0"/>
        <v>-22842.48</v>
      </c>
      <c r="AD73" s="284">
        <v>-0.3894</v>
      </c>
      <c r="AE73" s="215">
        <f t="shared" si="2"/>
        <v>0</v>
      </c>
      <c r="AF73" s="262">
        <v>7614.16</v>
      </c>
      <c r="AG73" s="262">
        <f>AB73/12*4</f>
        <v>0</v>
      </c>
      <c r="AH73" s="262">
        <f t="shared" si="10"/>
        <v>7614.16</v>
      </c>
      <c r="AI73" s="262">
        <f>AE73/11*4</f>
        <v>0</v>
      </c>
      <c r="AJ73" s="266">
        <v>-22842.48</v>
      </c>
      <c r="AK73" s="199">
        <f>AB73</f>
        <v>0</v>
      </c>
      <c r="AL73" s="157">
        <f t="shared" si="4"/>
        <v>-22842.48</v>
      </c>
      <c r="AM73" s="157">
        <f>AE73</f>
        <v>0</v>
      </c>
      <c r="AN73" s="146">
        <f t="shared" si="5"/>
        <v>-22842.48</v>
      </c>
      <c r="AO73" s="157">
        <f t="shared" si="6"/>
        <v>0</v>
      </c>
      <c r="AP73" s="157">
        <f t="shared" si="7"/>
        <v>-22842.48</v>
      </c>
      <c r="AQ73" s="217">
        <f t="shared" si="8"/>
        <v>0</v>
      </c>
      <c r="AR73" s="260" t="s">
        <v>263</v>
      </c>
      <c r="AS73" s="52" t="s">
        <v>359</v>
      </c>
      <c r="AT73" s="84">
        <v>1</v>
      </c>
      <c r="AU73" s="239"/>
      <c r="AV73" s="7"/>
      <c r="AW73" s="18" t="s">
        <v>292</v>
      </c>
      <c r="AX73" s="7"/>
      <c r="AY73" s="259" t="s">
        <v>360</v>
      </c>
    </row>
    <row r="74" spans="1:51" s="43" customFormat="1" ht="29.25" customHeight="1">
      <c r="A74" s="332"/>
      <c r="B74" s="314"/>
      <c r="C74" s="315"/>
      <c r="D74" s="20" t="s">
        <v>392</v>
      </c>
      <c r="E74" s="20" t="s">
        <v>34</v>
      </c>
      <c r="F74" s="144"/>
      <c r="G74" s="144"/>
      <c r="H74" s="21"/>
      <c r="I74" s="21"/>
      <c r="J74" s="144"/>
      <c r="K74" s="144"/>
      <c r="L74" s="21"/>
      <c r="M74" s="21"/>
      <c r="N74" s="144"/>
      <c r="O74" s="21"/>
      <c r="P74" s="19"/>
      <c r="Q74" s="140"/>
      <c r="R74" s="146"/>
      <c r="S74" s="146"/>
      <c r="T74" s="146"/>
      <c r="U74" s="146"/>
      <c r="V74" s="146"/>
      <c r="W74" s="146"/>
      <c r="X74" s="146"/>
      <c r="Y74" s="146"/>
      <c r="Z74" s="146"/>
      <c r="AA74" s="146"/>
      <c r="AB74" s="215">
        <f t="shared" si="1"/>
        <v>0</v>
      </c>
      <c r="AC74" s="146">
        <f aca="true" t="shared" si="13" ref="AC74:AC137">AA74+AB74</f>
        <v>0</v>
      </c>
      <c r="AD74" s="21"/>
      <c r="AE74" s="215">
        <f t="shared" si="2"/>
        <v>0</v>
      </c>
      <c r="AF74" s="238"/>
      <c r="AG74" s="199"/>
      <c r="AH74" s="199">
        <f t="shared" si="10"/>
        <v>0</v>
      </c>
      <c r="AI74" s="157"/>
      <c r="AJ74" s="146"/>
      <c r="AK74" s="157"/>
      <c r="AL74" s="157">
        <f t="shared" si="4"/>
        <v>0</v>
      </c>
      <c r="AM74" s="157"/>
      <c r="AN74" s="146">
        <f t="shared" si="5"/>
        <v>0</v>
      </c>
      <c r="AO74" s="157">
        <f t="shared" si="6"/>
        <v>0</v>
      </c>
      <c r="AP74" s="157">
        <f t="shared" si="7"/>
        <v>0</v>
      </c>
      <c r="AQ74" s="217">
        <f t="shared" si="8"/>
        <v>0</v>
      </c>
      <c r="AR74" s="39"/>
      <c r="AS74" s="38"/>
      <c r="AT74" s="83">
        <v>1</v>
      </c>
      <c r="AU74" s="38"/>
      <c r="AV74" s="12"/>
      <c r="AW74" s="13"/>
      <c r="AX74" s="12"/>
      <c r="AY74" s="12"/>
    </row>
    <row r="75" spans="1:51" s="43" customFormat="1" ht="28.5" customHeight="1">
      <c r="A75" s="333"/>
      <c r="B75" s="317"/>
      <c r="C75" s="318"/>
      <c r="D75" s="20" t="s">
        <v>393</v>
      </c>
      <c r="E75" s="20" t="s">
        <v>128</v>
      </c>
      <c r="F75" s="144"/>
      <c r="G75" s="144"/>
      <c r="H75" s="21"/>
      <c r="I75" s="21"/>
      <c r="J75" s="144">
        <v>9</v>
      </c>
      <c r="K75" s="144">
        <v>11</v>
      </c>
      <c r="L75" s="21">
        <v>10</v>
      </c>
      <c r="M75" s="21">
        <v>5</v>
      </c>
      <c r="N75" s="144"/>
      <c r="O75" s="21">
        <v>7</v>
      </c>
      <c r="P75" s="167">
        <v>42614</v>
      </c>
      <c r="Q75" s="228">
        <v>42736</v>
      </c>
      <c r="R75" s="146">
        <v>5000</v>
      </c>
      <c r="S75" s="146">
        <v>0</v>
      </c>
      <c r="T75" s="146">
        <v>0</v>
      </c>
      <c r="U75" s="146">
        <f>SUM(R75:T75)</f>
        <v>5000</v>
      </c>
      <c r="V75" s="146">
        <f>SUM(S75:U75)</f>
        <v>5000</v>
      </c>
      <c r="W75" s="146"/>
      <c r="X75" s="146"/>
      <c r="Y75" s="146"/>
      <c r="Z75" s="146"/>
      <c r="AA75" s="146"/>
      <c r="AB75" s="215">
        <f aca="true" t="shared" si="14" ref="AB75:AB138">((F75*1125+G75*2750))-((H75*1125)+(I75*2750))+((J75*1125)+(K75*1375))-((L75*1125)+(1375*M75))+(N75*908)-(O75*908)</f>
        <v>769</v>
      </c>
      <c r="AC75" s="146">
        <f t="shared" si="13"/>
        <v>769</v>
      </c>
      <c r="AD75" s="21"/>
      <c r="AE75" s="215">
        <f aca="true" t="shared" si="15" ref="AE75:AE138">((F75*491+G75*1788))-((H75*491)+(I75*1788))+((J75*491)+(K75*1373))-((L75*491)+(1373*M75))+(N75*1230)-(O75*1230)</f>
        <v>-863</v>
      </c>
      <c r="AF75" s="238"/>
      <c r="AG75" s="199">
        <f>AB75/12*4</f>
        <v>256.3333333333333</v>
      </c>
      <c r="AH75" s="199">
        <f t="shared" si="10"/>
        <v>256.3333333333333</v>
      </c>
      <c r="AI75" s="157">
        <f>AE75/11*4</f>
        <v>-313.8181818181818</v>
      </c>
      <c r="AJ75" s="146"/>
      <c r="AK75" s="157">
        <f>AB75</f>
        <v>769</v>
      </c>
      <c r="AL75" s="157">
        <f aca="true" t="shared" si="16" ref="AL75:AL138">AJ75+AK75</f>
        <v>769</v>
      </c>
      <c r="AM75" s="157">
        <f>AE75</f>
        <v>-863</v>
      </c>
      <c r="AN75" s="146">
        <f aca="true" t="shared" si="17" ref="AN75:AN138">AA75</f>
        <v>0</v>
      </c>
      <c r="AO75" s="157">
        <f aca="true" t="shared" si="18" ref="AO75:AO138">AB75</f>
        <v>769</v>
      </c>
      <c r="AP75" s="157">
        <f aca="true" t="shared" si="19" ref="AP75:AP138">SUM(AN75:AO75)</f>
        <v>769</v>
      </c>
      <c r="AQ75" s="217">
        <f aca="true" t="shared" si="20" ref="AQ75:AQ138">AE75</f>
        <v>-863</v>
      </c>
      <c r="AR75" s="39"/>
      <c r="AS75" s="38"/>
      <c r="AT75" s="83">
        <v>1</v>
      </c>
      <c r="AU75" s="38"/>
      <c r="AV75" s="12"/>
      <c r="AW75" s="13"/>
      <c r="AX75" s="12"/>
      <c r="AY75" s="12"/>
    </row>
    <row r="76" spans="1:51" s="43" customFormat="1" ht="30.75" customHeight="1">
      <c r="A76" s="333"/>
      <c r="B76" s="317"/>
      <c r="C76" s="318"/>
      <c r="D76" s="20" t="s">
        <v>393</v>
      </c>
      <c r="E76" s="20" t="s">
        <v>128</v>
      </c>
      <c r="F76" s="144"/>
      <c r="G76" s="144"/>
      <c r="H76" s="21"/>
      <c r="I76" s="21"/>
      <c r="J76" s="144">
        <v>9</v>
      </c>
      <c r="K76" s="144">
        <v>11</v>
      </c>
      <c r="L76" s="21">
        <v>10</v>
      </c>
      <c r="M76" s="21">
        <v>5</v>
      </c>
      <c r="N76" s="144"/>
      <c r="O76" s="21">
        <v>7</v>
      </c>
      <c r="P76" s="167">
        <v>42614</v>
      </c>
      <c r="Q76" s="228">
        <v>42736</v>
      </c>
      <c r="R76" s="146">
        <v>5000</v>
      </c>
      <c r="S76" s="146">
        <v>0</v>
      </c>
      <c r="T76" s="146">
        <v>0</v>
      </c>
      <c r="U76" s="146">
        <f>SUM(R76:T76)</f>
        <v>5000</v>
      </c>
      <c r="V76" s="146">
        <f>SUM(S76:U76)</f>
        <v>5000</v>
      </c>
      <c r="W76" s="146"/>
      <c r="X76" s="146"/>
      <c r="Y76" s="146"/>
      <c r="Z76" s="146"/>
      <c r="AA76" s="146"/>
      <c r="AB76" s="215">
        <f t="shared" si="14"/>
        <v>769</v>
      </c>
      <c r="AC76" s="146">
        <f t="shared" si="13"/>
        <v>769</v>
      </c>
      <c r="AD76" s="21"/>
      <c r="AE76" s="215">
        <f t="shared" si="15"/>
        <v>-863</v>
      </c>
      <c r="AF76" s="238"/>
      <c r="AG76" s="199">
        <f>AB76/12*4</f>
        <v>256.3333333333333</v>
      </c>
      <c r="AH76" s="199">
        <f t="shared" si="10"/>
        <v>256.3333333333333</v>
      </c>
      <c r="AI76" s="157">
        <f>AE76/11*4</f>
        <v>-313.8181818181818</v>
      </c>
      <c r="AJ76" s="146"/>
      <c r="AK76" s="157">
        <f>AB76</f>
        <v>769</v>
      </c>
      <c r="AL76" s="157">
        <f t="shared" si="16"/>
        <v>769</v>
      </c>
      <c r="AM76" s="157">
        <f>AE76</f>
        <v>-863</v>
      </c>
      <c r="AN76" s="146">
        <f t="shared" si="17"/>
        <v>0</v>
      </c>
      <c r="AO76" s="157">
        <f t="shared" si="18"/>
        <v>769</v>
      </c>
      <c r="AP76" s="157">
        <f t="shared" si="19"/>
        <v>769</v>
      </c>
      <c r="AQ76" s="217">
        <f t="shared" si="20"/>
        <v>-863</v>
      </c>
      <c r="AR76" s="39"/>
      <c r="AS76" s="38"/>
      <c r="AT76" s="83">
        <v>1</v>
      </c>
      <c r="AU76" s="38"/>
      <c r="AV76" s="12"/>
      <c r="AW76" s="13" t="s">
        <v>293</v>
      </c>
      <c r="AX76" s="12"/>
      <c r="AY76" s="12"/>
    </row>
    <row r="77" spans="1:51" s="17" customFormat="1" ht="27.75" customHeight="1">
      <c r="A77" s="334"/>
      <c r="B77" s="320"/>
      <c r="C77" s="321"/>
      <c r="D77" s="20" t="s">
        <v>247</v>
      </c>
      <c r="E77" s="20" t="s">
        <v>60</v>
      </c>
      <c r="F77" s="144"/>
      <c r="G77" s="144"/>
      <c r="H77" s="21"/>
      <c r="I77" s="21"/>
      <c r="J77" s="144"/>
      <c r="K77" s="144"/>
      <c r="L77" s="21"/>
      <c r="M77" s="21"/>
      <c r="N77" s="144"/>
      <c r="O77" s="21">
        <v>10</v>
      </c>
      <c r="P77" s="167">
        <v>42614</v>
      </c>
      <c r="Q77" s="228">
        <v>42736</v>
      </c>
      <c r="R77" s="146">
        <v>0</v>
      </c>
      <c r="S77" s="146">
        <v>0</v>
      </c>
      <c r="T77" s="146">
        <v>0</v>
      </c>
      <c r="U77" s="146">
        <f>SUM(R77:T77)</f>
        <v>0</v>
      </c>
      <c r="V77" s="146"/>
      <c r="W77" s="146"/>
      <c r="X77" s="146"/>
      <c r="Y77" s="146"/>
      <c r="Z77" s="146"/>
      <c r="AA77" s="146"/>
      <c r="AB77" s="215">
        <f t="shared" si="14"/>
        <v>-9080</v>
      </c>
      <c r="AC77" s="146">
        <f t="shared" si="13"/>
        <v>-9080</v>
      </c>
      <c r="AD77" s="21"/>
      <c r="AE77" s="215">
        <f t="shared" si="15"/>
        <v>-12300</v>
      </c>
      <c r="AF77" s="238"/>
      <c r="AG77" s="199">
        <f>AB77/12*4</f>
        <v>-3026.6666666666665</v>
      </c>
      <c r="AH77" s="199">
        <f t="shared" si="10"/>
        <v>-3026.6666666666665</v>
      </c>
      <c r="AI77" s="157">
        <f>AE77/11*4</f>
        <v>-4472.727272727273</v>
      </c>
      <c r="AJ77" s="146"/>
      <c r="AK77" s="157">
        <f>AB77</f>
        <v>-9080</v>
      </c>
      <c r="AL77" s="157">
        <f t="shared" si="16"/>
        <v>-9080</v>
      </c>
      <c r="AM77" s="157">
        <f>AE77</f>
        <v>-12300</v>
      </c>
      <c r="AN77" s="146">
        <f t="shared" si="17"/>
        <v>0</v>
      </c>
      <c r="AO77" s="157">
        <f t="shared" si="18"/>
        <v>-9080</v>
      </c>
      <c r="AP77" s="157">
        <f t="shared" si="19"/>
        <v>-9080</v>
      </c>
      <c r="AQ77" s="217">
        <f t="shared" si="20"/>
        <v>-12300</v>
      </c>
      <c r="AR77" s="22" t="s">
        <v>163</v>
      </c>
      <c r="AS77" s="47" t="s">
        <v>343</v>
      </c>
      <c r="AT77" s="221">
        <v>1</v>
      </c>
      <c r="AU77" s="22"/>
      <c r="AV77" s="21"/>
      <c r="AW77" s="20"/>
      <c r="AX77" s="21"/>
      <c r="AY77" s="21"/>
    </row>
    <row r="78" spans="1:51" s="17" customFormat="1" ht="27.75" customHeight="1">
      <c r="A78" s="278" t="s">
        <v>389</v>
      </c>
      <c r="B78" s="279" t="s">
        <v>396</v>
      </c>
      <c r="C78" s="22" t="s">
        <v>153</v>
      </c>
      <c r="D78" s="20" t="s">
        <v>75</v>
      </c>
      <c r="E78" s="20" t="s">
        <v>34</v>
      </c>
      <c r="F78" s="144"/>
      <c r="G78" s="286"/>
      <c r="H78" s="21"/>
      <c r="I78" s="21"/>
      <c r="J78" s="287"/>
      <c r="K78" s="287"/>
      <c r="L78" s="20"/>
      <c r="M78" s="20"/>
      <c r="N78" s="287"/>
      <c r="O78" s="20"/>
      <c r="P78" s="167">
        <v>42614</v>
      </c>
      <c r="Q78" s="228">
        <v>42736</v>
      </c>
      <c r="R78" s="147"/>
      <c r="S78" s="147"/>
      <c r="T78" s="147"/>
      <c r="U78" s="147"/>
      <c r="V78" s="147"/>
      <c r="W78" s="147"/>
      <c r="X78" s="147"/>
      <c r="Y78" s="147"/>
      <c r="Z78" s="147"/>
      <c r="AA78" s="147">
        <v>-19511.3</v>
      </c>
      <c r="AB78" s="215">
        <f t="shared" si="14"/>
        <v>0</v>
      </c>
      <c r="AC78" s="146">
        <f t="shared" si="13"/>
        <v>-19511.3</v>
      </c>
      <c r="AD78" s="20">
        <v>-0.4178</v>
      </c>
      <c r="AE78" s="215">
        <f t="shared" si="15"/>
        <v>0</v>
      </c>
      <c r="AF78" s="268">
        <v>-6503.77</v>
      </c>
      <c r="AG78" s="199">
        <f>AB78/12*4</f>
        <v>0</v>
      </c>
      <c r="AH78" s="199">
        <f t="shared" si="10"/>
        <v>-6503.77</v>
      </c>
      <c r="AI78" s="157">
        <f>AE78/11*4</f>
        <v>0</v>
      </c>
      <c r="AJ78" s="147">
        <v>-19511.3</v>
      </c>
      <c r="AK78" s="157">
        <f>AB78</f>
        <v>0</v>
      </c>
      <c r="AL78" s="157">
        <f t="shared" si="16"/>
        <v>-19511.3</v>
      </c>
      <c r="AM78" s="157">
        <f>AE78</f>
        <v>0</v>
      </c>
      <c r="AN78" s="146">
        <f t="shared" si="17"/>
        <v>-19511.3</v>
      </c>
      <c r="AO78" s="157">
        <f t="shared" si="18"/>
        <v>0</v>
      </c>
      <c r="AP78" s="157">
        <f t="shared" si="19"/>
        <v>-19511.3</v>
      </c>
      <c r="AQ78" s="217">
        <f t="shared" si="20"/>
        <v>0</v>
      </c>
      <c r="AR78" s="38"/>
      <c r="AS78" s="20" t="s">
        <v>143</v>
      </c>
      <c r="AT78" s="221"/>
      <c r="AU78" s="22"/>
      <c r="AV78" s="21"/>
      <c r="AW78" s="20"/>
      <c r="AX78" s="21"/>
      <c r="AY78" s="21"/>
    </row>
    <row r="79" spans="1:51" s="17" customFormat="1" ht="20.25" customHeight="1">
      <c r="A79" s="332"/>
      <c r="B79" s="314"/>
      <c r="C79" s="315"/>
      <c r="D79" s="20" t="s">
        <v>75</v>
      </c>
      <c r="E79" s="20" t="s">
        <v>34</v>
      </c>
      <c r="F79" s="144"/>
      <c r="G79" s="286"/>
      <c r="H79" s="21"/>
      <c r="I79" s="21"/>
      <c r="J79" s="144"/>
      <c r="K79" s="144"/>
      <c r="L79" s="21"/>
      <c r="M79" s="21"/>
      <c r="N79" s="144"/>
      <c r="O79" s="21"/>
      <c r="P79" s="19"/>
      <c r="Q79" s="140"/>
      <c r="R79" s="146"/>
      <c r="S79" s="146"/>
      <c r="T79" s="146"/>
      <c r="U79" s="146"/>
      <c r="V79" s="146"/>
      <c r="W79" s="146"/>
      <c r="X79" s="146"/>
      <c r="Y79" s="146"/>
      <c r="Z79" s="146"/>
      <c r="AA79" s="146"/>
      <c r="AB79" s="215">
        <f t="shared" si="14"/>
        <v>0</v>
      </c>
      <c r="AC79" s="146">
        <f t="shared" si="13"/>
        <v>0</v>
      </c>
      <c r="AD79" s="21"/>
      <c r="AE79" s="215">
        <f t="shared" si="15"/>
        <v>0</v>
      </c>
      <c r="AF79" s="238"/>
      <c r="AG79" s="199"/>
      <c r="AH79" s="199">
        <f t="shared" si="10"/>
        <v>0</v>
      </c>
      <c r="AI79" s="157"/>
      <c r="AJ79" s="146"/>
      <c r="AK79" s="157"/>
      <c r="AL79" s="157">
        <f t="shared" si="16"/>
        <v>0</v>
      </c>
      <c r="AM79" s="157"/>
      <c r="AN79" s="146">
        <f t="shared" si="17"/>
        <v>0</v>
      </c>
      <c r="AO79" s="157">
        <f t="shared" si="18"/>
        <v>0</v>
      </c>
      <c r="AP79" s="157">
        <f t="shared" si="19"/>
        <v>0</v>
      </c>
      <c r="AQ79" s="217">
        <f t="shared" si="20"/>
        <v>0</v>
      </c>
      <c r="AR79" s="38"/>
      <c r="AS79" s="20"/>
      <c r="AT79" s="221"/>
      <c r="AU79" s="22"/>
      <c r="AV79" s="21"/>
      <c r="AW79" s="20"/>
      <c r="AX79" s="21"/>
      <c r="AY79" s="21"/>
    </row>
    <row r="80" spans="1:51" s="17" customFormat="1" ht="20.25" customHeight="1">
      <c r="A80" s="333"/>
      <c r="B80" s="317"/>
      <c r="C80" s="318"/>
      <c r="D80" s="20" t="s">
        <v>74</v>
      </c>
      <c r="E80" s="20" t="s">
        <v>34</v>
      </c>
      <c r="F80" s="144"/>
      <c r="G80" s="286"/>
      <c r="H80" s="21"/>
      <c r="I80" s="21"/>
      <c r="J80" s="144"/>
      <c r="K80" s="144"/>
      <c r="L80" s="21"/>
      <c r="M80" s="21"/>
      <c r="N80" s="144"/>
      <c r="O80" s="21"/>
      <c r="P80" s="19"/>
      <c r="Q80" s="140"/>
      <c r="R80" s="146"/>
      <c r="S80" s="146"/>
      <c r="T80" s="146"/>
      <c r="U80" s="146"/>
      <c r="V80" s="146"/>
      <c r="W80" s="146"/>
      <c r="X80" s="146"/>
      <c r="Y80" s="146"/>
      <c r="Z80" s="146"/>
      <c r="AA80" s="146"/>
      <c r="AB80" s="215">
        <f t="shared" si="14"/>
        <v>0</v>
      </c>
      <c r="AC80" s="146">
        <f t="shared" si="13"/>
        <v>0</v>
      </c>
      <c r="AD80" s="21"/>
      <c r="AE80" s="215">
        <f t="shared" si="15"/>
        <v>0</v>
      </c>
      <c r="AF80" s="238"/>
      <c r="AG80" s="199"/>
      <c r="AH80" s="199">
        <f t="shared" si="10"/>
        <v>0</v>
      </c>
      <c r="AI80" s="157"/>
      <c r="AJ80" s="146"/>
      <c r="AK80" s="157"/>
      <c r="AL80" s="157">
        <f t="shared" si="16"/>
        <v>0</v>
      </c>
      <c r="AM80" s="157"/>
      <c r="AN80" s="146">
        <f t="shared" si="17"/>
        <v>0</v>
      </c>
      <c r="AO80" s="157">
        <f t="shared" si="18"/>
        <v>0</v>
      </c>
      <c r="AP80" s="157">
        <f t="shared" si="19"/>
        <v>0</v>
      </c>
      <c r="AQ80" s="217">
        <f t="shared" si="20"/>
        <v>0</v>
      </c>
      <c r="AR80" s="38"/>
      <c r="AS80" s="20"/>
      <c r="AT80" s="221"/>
      <c r="AU80" s="22"/>
      <c r="AV80" s="21"/>
      <c r="AW80" s="20"/>
      <c r="AX80" s="21"/>
      <c r="AY80" s="21"/>
    </row>
    <row r="81" spans="1:51" s="17" customFormat="1" ht="27" customHeight="1">
      <c r="A81" s="333"/>
      <c r="B81" s="317"/>
      <c r="C81" s="318"/>
      <c r="D81" s="20" t="s">
        <v>77</v>
      </c>
      <c r="E81" s="20" t="s">
        <v>74</v>
      </c>
      <c r="F81" s="144"/>
      <c r="G81" s="286"/>
      <c r="H81" s="21"/>
      <c r="I81" s="21"/>
      <c r="J81" s="144"/>
      <c r="K81" s="144">
        <v>20</v>
      </c>
      <c r="L81" s="21"/>
      <c r="M81" s="21">
        <v>11</v>
      </c>
      <c r="N81" s="144"/>
      <c r="O81" s="21">
        <v>9</v>
      </c>
      <c r="P81" s="167">
        <v>42614</v>
      </c>
      <c r="Q81" s="228">
        <v>42736</v>
      </c>
      <c r="R81" s="146">
        <v>20000</v>
      </c>
      <c r="S81" s="146">
        <v>0</v>
      </c>
      <c r="T81" s="146">
        <v>50000</v>
      </c>
      <c r="U81" s="146">
        <f>SUM(R81:T81)</f>
        <v>70000</v>
      </c>
      <c r="V81" s="146">
        <v>70000</v>
      </c>
      <c r="W81" s="146"/>
      <c r="X81" s="146"/>
      <c r="Y81" s="146"/>
      <c r="Z81" s="146"/>
      <c r="AA81" s="146"/>
      <c r="AB81" s="215">
        <f t="shared" si="14"/>
        <v>4203</v>
      </c>
      <c r="AC81" s="146">
        <f t="shared" si="13"/>
        <v>4203</v>
      </c>
      <c r="AD81" s="21"/>
      <c r="AE81" s="215">
        <f t="shared" si="15"/>
        <v>1287</v>
      </c>
      <c r="AF81" s="238"/>
      <c r="AG81" s="199">
        <f>AB81/12*4</f>
        <v>1401</v>
      </c>
      <c r="AH81" s="199">
        <f t="shared" si="10"/>
        <v>1401</v>
      </c>
      <c r="AI81" s="157">
        <f>AE81/11*4</f>
        <v>468</v>
      </c>
      <c r="AJ81" s="146"/>
      <c r="AK81" s="157">
        <f>AB81</f>
        <v>4203</v>
      </c>
      <c r="AL81" s="157">
        <f t="shared" si="16"/>
        <v>4203</v>
      </c>
      <c r="AM81" s="157">
        <f>AE81</f>
        <v>1287</v>
      </c>
      <c r="AN81" s="146">
        <f t="shared" si="17"/>
        <v>0</v>
      </c>
      <c r="AO81" s="157">
        <f t="shared" si="18"/>
        <v>4203</v>
      </c>
      <c r="AP81" s="157">
        <f t="shared" si="19"/>
        <v>4203</v>
      </c>
      <c r="AQ81" s="217">
        <f t="shared" si="20"/>
        <v>1287</v>
      </c>
      <c r="AR81" s="38"/>
      <c r="AT81" s="221">
        <v>1</v>
      </c>
      <c r="AU81" s="22"/>
      <c r="AV81" s="21"/>
      <c r="AW81" s="20" t="s">
        <v>309</v>
      </c>
      <c r="AX81" s="21"/>
      <c r="AY81" s="21"/>
    </row>
    <row r="82" spans="1:51" s="17" customFormat="1" ht="24" customHeight="1">
      <c r="A82" s="334"/>
      <c r="B82" s="320"/>
      <c r="C82" s="321"/>
      <c r="D82" s="20" t="s">
        <v>78</v>
      </c>
      <c r="E82" s="20" t="s">
        <v>74</v>
      </c>
      <c r="F82" s="144"/>
      <c r="G82" s="286"/>
      <c r="H82" s="21"/>
      <c r="I82" s="21">
        <v>5</v>
      </c>
      <c r="J82" s="144"/>
      <c r="K82" s="144">
        <v>20</v>
      </c>
      <c r="L82" s="21"/>
      <c r="M82" s="21">
        <v>10</v>
      </c>
      <c r="N82" s="144"/>
      <c r="O82" s="21"/>
      <c r="P82" s="167">
        <v>42614</v>
      </c>
      <c r="Q82" s="228">
        <v>42736</v>
      </c>
      <c r="R82" s="146">
        <v>5000</v>
      </c>
      <c r="S82" s="146">
        <v>0</v>
      </c>
      <c r="T82" s="146">
        <v>0</v>
      </c>
      <c r="U82" s="146">
        <f>SUM(R82:T82)</f>
        <v>5000</v>
      </c>
      <c r="V82" s="146">
        <v>5000</v>
      </c>
      <c r="W82" s="146"/>
      <c r="X82" s="146"/>
      <c r="Y82" s="146"/>
      <c r="Z82" s="146" t="s">
        <v>291</v>
      </c>
      <c r="AA82" s="146"/>
      <c r="AB82" s="215">
        <f t="shared" si="14"/>
        <v>0</v>
      </c>
      <c r="AC82" s="146">
        <f t="shared" si="13"/>
        <v>0</v>
      </c>
      <c r="AD82" s="21"/>
      <c r="AE82" s="215">
        <f t="shared" si="15"/>
        <v>4790</v>
      </c>
      <c r="AF82" s="238"/>
      <c r="AG82" s="199">
        <f>AB82/12*4</f>
        <v>0</v>
      </c>
      <c r="AH82" s="199">
        <f t="shared" si="10"/>
        <v>0</v>
      </c>
      <c r="AI82" s="157">
        <f>AE82/11*4</f>
        <v>1741.8181818181818</v>
      </c>
      <c r="AJ82" s="146"/>
      <c r="AK82" s="157">
        <f>AB82</f>
        <v>0</v>
      </c>
      <c r="AL82" s="157">
        <f t="shared" si="16"/>
        <v>0</v>
      </c>
      <c r="AM82" s="157">
        <f>AE82</f>
        <v>4790</v>
      </c>
      <c r="AN82" s="146">
        <f t="shared" si="17"/>
        <v>0</v>
      </c>
      <c r="AO82" s="157">
        <f t="shared" si="18"/>
        <v>0</v>
      </c>
      <c r="AP82" s="157">
        <f t="shared" si="19"/>
        <v>0</v>
      </c>
      <c r="AQ82" s="217">
        <f t="shared" si="20"/>
        <v>4790</v>
      </c>
      <c r="AR82" s="38" t="s">
        <v>76</v>
      </c>
      <c r="AS82" s="20"/>
      <c r="AT82" s="221">
        <v>1</v>
      </c>
      <c r="AU82" s="22"/>
      <c r="AV82" s="21"/>
      <c r="AW82" s="20"/>
      <c r="AX82" s="21"/>
      <c r="AY82" s="21"/>
    </row>
    <row r="83" spans="1:51" s="17" customFormat="1" ht="28.5" customHeight="1">
      <c r="A83" s="278" t="s">
        <v>389</v>
      </c>
      <c r="B83" s="279" t="s">
        <v>396</v>
      </c>
      <c r="C83" s="22" t="s">
        <v>85</v>
      </c>
      <c r="D83" s="20" t="s">
        <v>86</v>
      </c>
      <c r="E83" s="20" t="s">
        <v>84</v>
      </c>
      <c r="F83" s="287"/>
      <c r="G83" s="288"/>
      <c r="H83" s="20"/>
      <c r="I83" s="20"/>
      <c r="J83" s="287">
        <v>9</v>
      </c>
      <c r="K83" s="287">
        <v>11</v>
      </c>
      <c r="L83" s="20">
        <v>22</v>
      </c>
      <c r="M83" s="20"/>
      <c r="N83" s="287"/>
      <c r="O83" s="20"/>
      <c r="P83" s="167">
        <v>42614</v>
      </c>
      <c r="Q83" s="228">
        <v>42736</v>
      </c>
      <c r="R83" s="147">
        <v>10000</v>
      </c>
      <c r="S83" s="147">
        <v>0</v>
      </c>
      <c r="T83" s="147">
        <v>20000</v>
      </c>
      <c r="U83" s="146">
        <f aca="true" t="shared" si="21" ref="U83:U90">SUM(R83:T83)</f>
        <v>30000</v>
      </c>
      <c r="V83" s="147">
        <v>30000</v>
      </c>
      <c r="W83" s="147"/>
      <c r="X83" s="147"/>
      <c r="Y83" s="147"/>
      <c r="Z83" s="147"/>
      <c r="AA83" s="147">
        <v>49570.81</v>
      </c>
      <c r="AB83" s="215">
        <f t="shared" si="14"/>
        <v>500</v>
      </c>
      <c r="AC83" s="146">
        <f t="shared" si="13"/>
        <v>50070.81</v>
      </c>
      <c r="AD83" s="20">
        <v>0.9311</v>
      </c>
      <c r="AE83" s="215">
        <f t="shared" si="15"/>
        <v>8720</v>
      </c>
      <c r="AF83" s="268">
        <v>16523.6</v>
      </c>
      <c r="AG83" s="199">
        <f aca="true" t="shared" si="22" ref="AG83:AG95">AB83/12*4</f>
        <v>166.66666666666666</v>
      </c>
      <c r="AH83" s="199">
        <f t="shared" si="10"/>
        <v>16690.266666666666</v>
      </c>
      <c r="AI83" s="157">
        <f aca="true" t="shared" si="23" ref="AI83:AI95">AE83/11*4</f>
        <v>3170.909090909091</v>
      </c>
      <c r="AJ83" s="147">
        <v>49570.81</v>
      </c>
      <c r="AK83" s="157">
        <f aca="true" t="shared" si="24" ref="AK83:AK90">AB83</f>
        <v>500</v>
      </c>
      <c r="AL83" s="157">
        <f t="shared" si="16"/>
        <v>50070.81</v>
      </c>
      <c r="AM83" s="157">
        <f aca="true" t="shared" si="25" ref="AM83:AM95">AE83</f>
        <v>8720</v>
      </c>
      <c r="AN83" s="146">
        <f t="shared" si="17"/>
        <v>49570.81</v>
      </c>
      <c r="AO83" s="157">
        <f t="shared" si="18"/>
        <v>500</v>
      </c>
      <c r="AP83" s="157">
        <f t="shared" si="19"/>
        <v>50070.81</v>
      </c>
      <c r="AQ83" s="217">
        <f t="shared" si="20"/>
        <v>8720</v>
      </c>
      <c r="AR83" s="38" t="s">
        <v>87</v>
      </c>
      <c r="AS83" s="22" t="s">
        <v>143</v>
      </c>
      <c r="AT83" s="221">
        <v>1</v>
      </c>
      <c r="AU83" s="22"/>
      <c r="AV83" s="21"/>
      <c r="AW83" s="20" t="s">
        <v>310</v>
      </c>
      <c r="AX83" s="21"/>
      <c r="AY83" s="21"/>
    </row>
    <row r="84" spans="1:51" s="17" customFormat="1" ht="30.75" customHeight="1">
      <c r="A84" s="331"/>
      <c r="B84" s="311"/>
      <c r="C84" s="312"/>
      <c r="D84" s="20" t="s">
        <v>88</v>
      </c>
      <c r="E84" s="20" t="s">
        <v>84</v>
      </c>
      <c r="F84" s="144"/>
      <c r="G84" s="286"/>
      <c r="H84" s="21"/>
      <c r="I84" s="21"/>
      <c r="J84" s="144">
        <v>6</v>
      </c>
      <c r="K84" s="144">
        <v>8</v>
      </c>
      <c r="L84" s="21"/>
      <c r="M84" s="21">
        <v>11</v>
      </c>
      <c r="N84" s="144"/>
      <c r="O84" s="21">
        <v>9</v>
      </c>
      <c r="P84" s="19"/>
      <c r="Q84" s="140"/>
      <c r="R84" s="146">
        <v>10000</v>
      </c>
      <c r="S84" s="146">
        <v>0</v>
      </c>
      <c r="T84" s="146">
        <v>20000</v>
      </c>
      <c r="U84" s="146">
        <f t="shared" si="21"/>
        <v>30000</v>
      </c>
      <c r="V84" s="146">
        <v>30000</v>
      </c>
      <c r="W84" s="146"/>
      <c r="X84" s="146"/>
      <c r="Y84" s="146"/>
      <c r="Z84" s="146"/>
      <c r="AA84" s="146"/>
      <c r="AB84" s="215">
        <f t="shared" si="14"/>
        <v>-5547</v>
      </c>
      <c r="AC84" s="146">
        <f t="shared" si="13"/>
        <v>-5547</v>
      </c>
      <c r="AD84" s="21"/>
      <c r="AE84" s="215">
        <f t="shared" si="15"/>
        <v>-12243</v>
      </c>
      <c r="AF84" s="238"/>
      <c r="AG84" s="199">
        <f t="shared" si="22"/>
        <v>-1849</v>
      </c>
      <c r="AH84" s="199">
        <f t="shared" si="10"/>
        <v>-1849</v>
      </c>
      <c r="AI84" s="157">
        <f t="shared" si="23"/>
        <v>-4452</v>
      </c>
      <c r="AJ84" s="146"/>
      <c r="AK84" s="157">
        <f t="shared" si="24"/>
        <v>-5547</v>
      </c>
      <c r="AL84" s="157">
        <f t="shared" si="16"/>
        <v>-5547</v>
      </c>
      <c r="AM84" s="157">
        <f t="shared" si="25"/>
        <v>-12243</v>
      </c>
      <c r="AN84" s="146">
        <f t="shared" si="17"/>
        <v>0</v>
      </c>
      <c r="AO84" s="157">
        <f t="shared" si="18"/>
        <v>-5547</v>
      </c>
      <c r="AP84" s="157">
        <f t="shared" si="19"/>
        <v>-5547</v>
      </c>
      <c r="AQ84" s="217">
        <f t="shared" si="20"/>
        <v>-12243</v>
      </c>
      <c r="AR84" s="38"/>
      <c r="AS84" s="22"/>
      <c r="AT84" s="221">
        <v>1</v>
      </c>
      <c r="AU84" s="22"/>
      <c r="AV84" s="21"/>
      <c r="AW84" s="20"/>
      <c r="AX84" s="21"/>
      <c r="AY84" s="21"/>
    </row>
    <row r="85" spans="1:51" s="17" customFormat="1" ht="28.5" customHeight="1">
      <c r="A85" s="278" t="s">
        <v>389</v>
      </c>
      <c r="B85" s="303" t="s">
        <v>396</v>
      </c>
      <c r="C85" s="47" t="s">
        <v>89</v>
      </c>
      <c r="D85" s="142" t="s">
        <v>269</v>
      </c>
      <c r="E85" s="20" t="s">
        <v>75</v>
      </c>
      <c r="F85" s="287"/>
      <c r="G85" s="288">
        <v>10</v>
      </c>
      <c r="H85" s="20"/>
      <c r="I85" s="20">
        <v>5</v>
      </c>
      <c r="J85" s="287"/>
      <c r="K85" s="287"/>
      <c r="L85" s="20"/>
      <c r="M85" s="20">
        <v>10</v>
      </c>
      <c r="N85" s="287"/>
      <c r="O85" s="20"/>
      <c r="P85" s="167">
        <v>42614</v>
      </c>
      <c r="Q85" s="228">
        <v>42736</v>
      </c>
      <c r="R85" s="147">
        <v>5000</v>
      </c>
      <c r="S85" s="147">
        <v>0</v>
      </c>
      <c r="T85" s="147">
        <v>30000</v>
      </c>
      <c r="U85" s="146">
        <f t="shared" si="21"/>
        <v>35000</v>
      </c>
      <c r="V85" s="147">
        <v>35000</v>
      </c>
      <c r="W85" s="147"/>
      <c r="X85" s="147"/>
      <c r="Y85" s="147"/>
      <c r="Z85" s="147"/>
      <c r="AA85" s="147">
        <v>36609.22</v>
      </c>
      <c r="AB85" s="215">
        <f t="shared" si="14"/>
        <v>0</v>
      </c>
      <c r="AC85" s="146">
        <f t="shared" si="13"/>
        <v>36609.22</v>
      </c>
      <c r="AD85" s="20">
        <v>0.7014</v>
      </c>
      <c r="AE85" s="215">
        <f t="shared" si="15"/>
        <v>-4790</v>
      </c>
      <c r="AF85" s="268">
        <v>12203.073</v>
      </c>
      <c r="AG85" s="199">
        <f t="shared" si="22"/>
        <v>0</v>
      </c>
      <c r="AH85" s="199">
        <f t="shared" si="10"/>
        <v>12203.073</v>
      </c>
      <c r="AI85" s="157">
        <f t="shared" si="23"/>
        <v>-1741.8181818181818</v>
      </c>
      <c r="AJ85" s="147">
        <v>36609.22</v>
      </c>
      <c r="AK85" s="157">
        <f t="shared" si="24"/>
        <v>0</v>
      </c>
      <c r="AL85" s="157">
        <f t="shared" si="16"/>
        <v>36609.22</v>
      </c>
      <c r="AM85" s="157">
        <f t="shared" si="25"/>
        <v>-4790</v>
      </c>
      <c r="AN85" s="146">
        <f t="shared" si="17"/>
        <v>36609.22</v>
      </c>
      <c r="AO85" s="157">
        <f t="shared" si="18"/>
        <v>0</v>
      </c>
      <c r="AP85" s="157">
        <f t="shared" si="19"/>
        <v>36609.22</v>
      </c>
      <c r="AQ85" s="217">
        <f t="shared" si="20"/>
        <v>-4790</v>
      </c>
      <c r="AR85" s="53"/>
      <c r="AS85" s="22" t="s">
        <v>143</v>
      </c>
      <c r="AT85" s="221">
        <v>1</v>
      </c>
      <c r="AU85" s="22"/>
      <c r="AV85" s="21"/>
      <c r="AW85" s="20" t="s">
        <v>311</v>
      </c>
      <c r="AX85" s="21"/>
      <c r="AY85" s="21"/>
    </row>
    <row r="86" spans="1:51" s="17" customFormat="1" ht="28.5" customHeight="1">
      <c r="A86" s="332"/>
      <c r="B86" s="314"/>
      <c r="C86" s="315"/>
      <c r="D86" s="142" t="s">
        <v>269</v>
      </c>
      <c r="E86" s="20" t="s">
        <v>84</v>
      </c>
      <c r="F86" s="144"/>
      <c r="G86" s="286"/>
      <c r="H86" s="21"/>
      <c r="I86" s="21">
        <v>5</v>
      </c>
      <c r="J86" s="144">
        <v>9</v>
      </c>
      <c r="K86" s="144">
        <v>11</v>
      </c>
      <c r="L86" s="21"/>
      <c r="M86" s="21">
        <v>10</v>
      </c>
      <c r="N86" s="144"/>
      <c r="O86" s="21"/>
      <c r="P86" s="19"/>
      <c r="Q86" s="140"/>
      <c r="R86" s="146">
        <v>5000</v>
      </c>
      <c r="S86" s="146">
        <v>0</v>
      </c>
      <c r="T86" s="146">
        <v>0</v>
      </c>
      <c r="U86" s="146">
        <f t="shared" si="21"/>
        <v>5000</v>
      </c>
      <c r="V86" s="146">
        <v>5000</v>
      </c>
      <c r="W86" s="146"/>
      <c r="X86" s="146"/>
      <c r="Y86" s="146"/>
      <c r="Z86" s="146" t="s">
        <v>291</v>
      </c>
      <c r="AA86" s="146"/>
      <c r="AB86" s="215">
        <f t="shared" si="14"/>
        <v>-2250</v>
      </c>
      <c r="AC86" s="146">
        <f t="shared" si="13"/>
        <v>-2250</v>
      </c>
      <c r="AD86" s="21"/>
      <c r="AE86" s="215">
        <f t="shared" si="15"/>
        <v>-3148</v>
      </c>
      <c r="AF86" s="238"/>
      <c r="AG86" s="199">
        <f t="shared" si="22"/>
        <v>-750</v>
      </c>
      <c r="AH86" s="199">
        <f t="shared" si="10"/>
        <v>-750</v>
      </c>
      <c r="AI86" s="157">
        <f t="shared" si="23"/>
        <v>-1144.7272727272727</v>
      </c>
      <c r="AJ86" s="146"/>
      <c r="AK86" s="157">
        <f t="shared" si="24"/>
        <v>-2250</v>
      </c>
      <c r="AL86" s="157">
        <f t="shared" si="16"/>
        <v>-2250</v>
      </c>
      <c r="AM86" s="157">
        <f t="shared" si="25"/>
        <v>-3148</v>
      </c>
      <c r="AN86" s="146">
        <f t="shared" si="17"/>
        <v>0</v>
      </c>
      <c r="AO86" s="157">
        <f t="shared" si="18"/>
        <v>-2250</v>
      </c>
      <c r="AP86" s="157">
        <f t="shared" si="19"/>
        <v>-2250</v>
      </c>
      <c r="AQ86" s="217">
        <f t="shared" si="20"/>
        <v>-3148</v>
      </c>
      <c r="AR86" s="38"/>
      <c r="AS86" s="50"/>
      <c r="AT86" s="221">
        <v>1</v>
      </c>
      <c r="AU86" s="22"/>
      <c r="AV86" s="21"/>
      <c r="AW86" s="20"/>
      <c r="AX86" s="21"/>
      <c r="AY86" s="21"/>
    </row>
    <row r="87" spans="1:51" s="17" customFormat="1" ht="28.5" customHeight="1">
      <c r="A87" s="334"/>
      <c r="B87" s="320"/>
      <c r="C87" s="321"/>
      <c r="D87" s="142" t="s">
        <v>80</v>
      </c>
      <c r="E87" s="20" t="s">
        <v>84</v>
      </c>
      <c r="F87" s="144"/>
      <c r="G87" s="286"/>
      <c r="H87" s="21"/>
      <c r="I87" s="21"/>
      <c r="J87" s="144">
        <v>9</v>
      </c>
      <c r="K87" s="144">
        <v>11</v>
      </c>
      <c r="L87" s="21"/>
      <c r="M87" s="21">
        <v>20</v>
      </c>
      <c r="N87" s="144"/>
      <c r="O87" s="21"/>
      <c r="P87" s="19"/>
      <c r="Q87" s="140"/>
      <c r="R87" s="146">
        <v>0</v>
      </c>
      <c r="S87" s="146">
        <v>0</v>
      </c>
      <c r="T87" s="146">
        <v>0</v>
      </c>
      <c r="U87" s="146">
        <f t="shared" si="21"/>
        <v>0</v>
      </c>
      <c r="V87" s="146"/>
      <c r="W87" s="146"/>
      <c r="X87" s="146"/>
      <c r="Y87" s="146"/>
      <c r="Z87" s="146"/>
      <c r="AA87" s="146"/>
      <c r="AB87" s="215">
        <f t="shared" si="14"/>
        <v>-2250</v>
      </c>
      <c r="AC87" s="146">
        <f t="shared" si="13"/>
        <v>-2250</v>
      </c>
      <c r="AD87" s="21"/>
      <c r="AE87" s="215">
        <f t="shared" si="15"/>
        <v>-7938</v>
      </c>
      <c r="AF87" s="238"/>
      <c r="AG87" s="199">
        <f t="shared" si="22"/>
        <v>-750</v>
      </c>
      <c r="AH87" s="199">
        <f t="shared" si="10"/>
        <v>-750</v>
      </c>
      <c r="AI87" s="157">
        <f t="shared" si="23"/>
        <v>-2886.5454545454545</v>
      </c>
      <c r="AJ87" s="146"/>
      <c r="AK87" s="157">
        <f t="shared" si="24"/>
        <v>-2250</v>
      </c>
      <c r="AL87" s="157">
        <f t="shared" si="16"/>
        <v>-2250</v>
      </c>
      <c r="AM87" s="157">
        <f t="shared" si="25"/>
        <v>-7938</v>
      </c>
      <c r="AN87" s="146">
        <f t="shared" si="17"/>
        <v>0</v>
      </c>
      <c r="AO87" s="157">
        <f t="shared" si="18"/>
        <v>-2250</v>
      </c>
      <c r="AP87" s="157">
        <f t="shared" si="19"/>
        <v>-2250</v>
      </c>
      <c r="AQ87" s="217">
        <f t="shared" si="20"/>
        <v>-7938</v>
      </c>
      <c r="AR87" s="38"/>
      <c r="AS87" s="50"/>
      <c r="AT87" s="221">
        <v>1</v>
      </c>
      <c r="AU87" s="22"/>
      <c r="AV87" s="21"/>
      <c r="AW87" s="20"/>
      <c r="AX87" s="21"/>
      <c r="AY87" s="21"/>
    </row>
    <row r="88" spans="1:51" s="17" customFormat="1" ht="33.75" customHeight="1">
      <c r="A88" s="278" t="s">
        <v>397</v>
      </c>
      <c r="B88" s="279" t="s">
        <v>90</v>
      </c>
      <c r="C88" s="22" t="s">
        <v>91</v>
      </c>
      <c r="D88" s="20" t="s">
        <v>145</v>
      </c>
      <c r="E88" s="20" t="s">
        <v>75</v>
      </c>
      <c r="F88" s="144"/>
      <c r="G88" s="144">
        <v>10</v>
      </c>
      <c r="H88" s="21"/>
      <c r="I88" s="21">
        <v>6</v>
      </c>
      <c r="J88" s="144"/>
      <c r="K88" s="144">
        <v>0</v>
      </c>
      <c r="L88" s="21"/>
      <c r="M88" s="21">
        <v>12</v>
      </c>
      <c r="N88" s="144"/>
      <c r="O88" s="21"/>
      <c r="P88" s="167">
        <v>42614</v>
      </c>
      <c r="Q88" s="228">
        <v>42736</v>
      </c>
      <c r="R88" s="146">
        <v>10000</v>
      </c>
      <c r="S88" s="146">
        <v>0</v>
      </c>
      <c r="T88" s="146">
        <v>0</v>
      </c>
      <c r="U88" s="146">
        <f t="shared" si="21"/>
        <v>10000</v>
      </c>
      <c r="V88" s="146">
        <v>10000</v>
      </c>
      <c r="W88" s="146"/>
      <c r="X88" s="146"/>
      <c r="Y88" s="218">
        <v>8000</v>
      </c>
      <c r="Z88" s="146"/>
      <c r="AA88" s="146">
        <v>194324.36</v>
      </c>
      <c r="AB88" s="215">
        <f t="shared" si="14"/>
        <v>-5500</v>
      </c>
      <c r="AC88" s="146">
        <f t="shared" si="13"/>
        <v>188824.36</v>
      </c>
      <c r="AD88" s="21">
        <v>3.7908</v>
      </c>
      <c r="AE88" s="215">
        <f t="shared" si="15"/>
        <v>-9324</v>
      </c>
      <c r="AF88" s="238">
        <v>64774.79</v>
      </c>
      <c r="AG88" s="199">
        <f t="shared" si="22"/>
        <v>-1833.3333333333333</v>
      </c>
      <c r="AH88" s="199">
        <f t="shared" si="10"/>
        <v>62941.456666666665</v>
      </c>
      <c r="AI88" s="157">
        <f t="shared" si="23"/>
        <v>-3390.5454545454545</v>
      </c>
      <c r="AJ88" s="146">
        <v>194324.36</v>
      </c>
      <c r="AK88" s="157">
        <f t="shared" si="24"/>
        <v>-5500</v>
      </c>
      <c r="AL88" s="157">
        <f t="shared" si="16"/>
        <v>188824.36</v>
      </c>
      <c r="AM88" s="157">
        <f t="shared" si="25"/>
        <v>-9324</v>
      </c>
      <c r="AN88" s="146">
        <f t="shared" si="17"/>
        <v>194324.36</v>
      </c>
      <c r="AO88" s="157">
        <f t="shared" si="18"/>
        <v>-5500</v>
      </c>
      <c r="AP88" s="157">
        <f t="shared" si="19"/>
        <v>188824.36</v>
      </c>
      <c r="AQ88" s="217">
        <f t="shared" si="20"/>
        <v>-9324</v>
      </c>
      <c r="AR88" s="22" t="s">
        <v>147</v>
      </c>
      <c r="AS88" s="22" t="s">
        <v>143</v>
      </c>
      <c r="AT88" s="221">
        <v>1</v>
      </c>
      <c r="AU88" s="358" t="s">
        <v>276</v>
      </c>
      <c r="AV88" s="221"/>
      <c r="AW88" s="20"/>
      <c r="AX88" s="21"/>
      <c r="AY88" s="21"/>
    </row>
    <row r="89" spans="1:51" s="17" customFormat="1" ht="30" customHeight="1">
      <c r="A89" s="332"/>
      <c r="B89" s="314"/>
      <c r="C89" s="315"/>
      <c r="D89" s="20" t="s">
        <v>92</v>
      </c>
      <c r="E89" s="20" t="s">
        <v>84</v>
      </c>
      <c r="F89" s="144"/>
      <c r="G89" s="144"/>
      <c r="H89" s="21">
        <v>2</v>
      </c>
      <c r="I89" s="21"/>
      <c r="J89" s="144">
        <v>9</v>
      </c>
      <c r="K89" s="144">
        <v>11</v>
      </c>
      <c r="L89" s="21">
        <v>18</v>
      </c>
      <c r="M89" s="21"/>
      <c r="N89" s="144"/>
      <c r="O89" s="21"/>
      <c r="P89" s="167">
        <v>42614</v>
      </c>
      <c r="Q89" s="228">
        <v>42736</v>
      </c>
      <c r="R89" s="146">
        <v>0</v>
      </c>
      <c r="S89" s="146">
        <v>0</v>
      </c>
      <c r="T89" s="146">
        <v>0</v>
      </c>
      <c r="U89" s="146">
        <f t="shared" si="21"/>
        <v>0</v>
      </c>
      <c r="V89" s="146"/>
      <c r="W89" s="146"/>
      <c r="X89" s="146"/>
      <c r="Y89" s="146"/>
      <c r="Z89" s="146" t="s">
        <v>291</v>
      </c>
      <c r="AA89" s="146"/>
      <c r="AB89" s="215">
        <f t="shared" si="14"/>
        <v>2750</v>
      </c>
      <c r="AC89" s="146">
        <f t="shared" si="13"/>
        <v>2750</v>
      </c>
      <c r="AD89" s="21"/>
      <c r="AE89" s="215">
        <f t="shared" si="15"/>
        <v>9702</v>
      </c>
      <c r="AF89" s="238"/>
      <c r="AG89" s="199">
        <f t="shared" si="22"/>
        <v>916.6666666666666</v>
      </c>
      <c r="AH89" s="199">
        <f t="shared" si="10"/>
        <v>916.6666666666666</v>
      </c>
      <c r="AI89" s="157">
        <f t="shared" si="23"/>
        <v>3528</v>
      </c>
      <c r="AJ89" s="146"/>
      <c r="AK89" s="157">
        <f t="shared" si="24"/>
        <v>2750</v>
      </c>
      <c r="AL89" s="157">
        <f t="shared" si="16"/>
        <v>2750</v>
      </c>
      <c r="AM89" s="157">
        <f t="shared" si="25"/>
        <v>9702</v>
      </c>
      <c r="AN89" s="146">
        <f t="shared" si="17"/>
        <v>0</v>
      </c>
      <c r="AO89" s="157">
        <f t="shared" si="18"/>
        <v>2750</v>
      </c>
      <c r="AP89" s="157">
        <f t="shared" si="19"/>
        <v>2750</v>
      </c>
      <c r="AQ89" s="217">
        <f t="shared" si="20"/>
        <v>9702</v>
      </c>
      <c r="AR89" s="41"/>
      <c r="AS89" s="22"/>
      <c r="AT89" s="221">
        <v>1</v>
      </c>
      <c r="AU89" s="359"/>
      <c r="AV89" s="221"/>
      <c r="AW89" s="20"/>
      <c r="AX89" s="21"/>
      <c r="AY89" s="21"/>
    </row>
    <row r="90" spans="1:51" s="17" customFormat="1" ht="27" customHeight="1">
      <c r="A90" s="334"/>
      <c r="B90" s="320"/>
      <c r="C90" s="321"/>
      <c r="D90" s="20" t="s">
        <v>362</v>
      </c>
      <c r="E90" s="20" t="s">
        <v>144</v>
      </c>
      <c r="F90" s="144"/>
      <c r="G90" s="144"/>
      <c r="H90" s="21"/>
      <c r="I90" s="21"/>
      <c r="J90" s="144">
        <v>4</v>
      </c>
      <c r="K90" s="144">
        <v>6</v>
      </c>
      <c r="L90" s="21"/>
      <c r="M90" s="21"/>
      <c r="N90" s="144"/>
      <c r="O90" s="21"/>
      <c r="P90" s="167">
        <v>42614</v>
      </c>
      <c r="Q90" s="228">
        <v>42736</v>
      </c>
      <c r="R90" s="146">
        <v>10000</v>
      </c>
      <c r="S90" s="146">
        <v>0</v>
      </c>
      <c r="T90" s="146">
        <v>0</v>
      </c>
      <c r="U90" s="146">
        <f t="shared" si="21"/>
        <v>10000</v>
      </c>
      <c r="V90" s="146">
        <v>10000</v>
      </c>
      <c r="W90" s="146"/>
      <c r="X90" s="146"/>
      <c r="Y90" s="146"/>
      <c r="Z90" s="146"/>
      <c r="AA90" s="146"/>
      <c r="AB90" s="215">
        <f t="shared" si="14"/>
        <v>12750</v>
      </c>
      <c r="AC90" s="146">
        <f t="shared" si="13"/>
        <v>12750</v>
      </c>
      <c r="AD90" s="21"/>
      <c r="AE90" s="215">
        <f t="shared" si="15"/>
        <v>10202</v>
      </c>
      <c r="AF90" s="238"/>
      <c r="AG90" s="199">
        <f t="shared" si="22"/>
        <v>4250</v>
      </c>
      <c r="AH90" s="199">
        <f t="shared" si="10"/>
        <v>4250</v>
      </c>
      <c r="AI90" s="157">
        <f t="shared" si="23"/>
        <v>3709.818181818182</v>
      </c>
      <c r="AJ90" s="146"/>
      <c r="AK90" s="157">
        <f t="shared" si="24"/>
        <v>12750</v>
      </c>
      <c r="AL90" s="157">
        <f t="shared" si="16"/>
        <v>12750</v>
      </c>
      <c r="AM90" s="157">
        <f t="shared" si="25"/>
        <v>10202</v>
      </c>
      <c r="AN90" s="146">
        <f t="shared" si="17"/>
        <v>0</v>
      </c>
      <c r="AO90" s="157">
        <f t="shared" si="18"/>
        <v>12750</v>
      </c>
      <c r="AP90" s="157">
        <f t="shared" si="19"/>
        <v>12750</v>
      </c>
      <c r="AQ90" s="217">
        <f t="shared" si="20"/>
        <v>10202</v>
      </c>
      <c r="AR90" s="41"/>
      <c r="AS90" s="22"/>
      <c r="AT90" s="221">
        <v>1</v>
      </c>
      <c r="AU90" s="360"/>
      <c r="AV90" s="221"/>
      <c r="AW90" s="20"/>
      <c r="AX90" s="21"/>
      <c r="AY90" s="21"/>
    </row>
    <row r="91" spans="1:51" s="17" customFormat="1" ht="41.25" customHeight="1">
      <c r="A91" s="278" t="s">
        <v>398</v>
      </c>
      <c r="B91" s="279" t="s">
        <v>399</v>
      </c>
      <c r="C91" s="22" t="s">
        <v>131</v>
      </c>
      <c r="D91" s="20" t="s">
        <v>32</v>
      </c>
      <c r="E91" s="20" t="s">
        <v>34</v>
      </c>
      <c r="F91" s="144"/>
      <c r="G91" s="144"/>
      <c r="H91" s="21"/>
      <c r="I91" s="21"/>
      <c r="J91" s="144"/>
      <c r="K91" s="144"/>
      <c r="L91" s="21"/>
      <c r="M91" s="21"/>
      <c r="N91" s="144"/>
      <c r="O91" s="21"/>
      <c r="P91" s="19"/>
      <c r="Q91" s="140"/>
      <c r="R91" s="146"/>
      <c r="S91" s="146"/>
      <c r="T91" s="146"/>
      <c r="U91" s="146"/>
      <c r="V91" s="146"/>
      <c r="W91" s="146"/>
      <c r="X91" s="146"/>
      <c r="Y91" s="146"/>
      <c r="Z91" s="146"/>
      <c r="AA91" s="146">
        <v>98746.44</v>
      </c>
      <c r="AB91" s="215">
        <f t="shared" si="14"/>
        <v>0</v>
      </c>
      <c r="AC91" s="146">
        <f t="shared" si="13"/>
        <v>98746.44</v>
      </c>
      <c r="AD91" s="21">
        <v>1.9546</v>
      </c>
      <c r="AE91" s="215">
        <f t="shared" si="15"/>
        <v>0</v>
      </c>
      <c r="AF91" s="238">
        <v>32915.48</v>
      </c>
      <c r="AG91" s="199">
        <f t="shared" si="22"/>
        <v>0</v>
      </c>
      <c r="AH91" s="199">
        <f t="shared" si="10"/>
        <v>32915.48</v>
      </c>
      <c r="AI91" s="157">
        <f t="shared" si="23"/>
        <v>0</v>
      </c>
      <c r="AJ91" s="146">
        <v>98746.44</v>
      </c>
      <c r="AK91" s="157"/>
      <c r="AL91" s="157">
        <f t="shared" si="16"/>
        <v>98746.44</v>
      </c>
      <c r="AM91" s="157">
        <f t="shared" si="25"/>
        <v>0</v>
      </c>
      <c r="AN91" s="146">
        <f t="shared" si="17"/>
        <v>98746.44</v>
      </c>
      <c r="AO91" s="157">
        <f t="shared" si="18"/>
        <v>0</v>
      </c>
      <c r="AP91" s="157">
        <f t="shared" si="19"/>
        <v>98746.44</v>
      </c>
      <c r="AQ91" s="217">
        <f t="shared" si="20"/>
        <v>0</v>
      </c>
      <c r="AR91" s="38"/>
      <c r="AS91" s="22" t="s">
        <v>143</v>
      </c>
      <c r="AT91" s="221"/>
      <c r="AU91" s="22"/>
      <c r="AV91" s="221"/>
      <c r="AW91" s="20"/>
      <c r="AX91" s="21"/>
      <c r="AY91" s="21"/>
    </row>
    <row r="92" spans="1:51" s="17" customFormat="1" ht="34.5" customHeight="1">
      <c r="A92" s="331"/>
      <c r="B92" s="311"/>
      <c r="C92" s="312"/>
      <c r="D92" s="20"/>
      <c r="E92" s="20" t="s">
        <v>124</v>
      </c>
      <c r="F92" s="144"/>
      <c r="G92" s="144"/>
      <c r="H92" s="21"/>
      <c r="I92" s="21"/>
      <c r="J92" s="144">
        <v>22</v>
      </c>
      <c r="K92" s="144"/>
      <c r="L92" s="21"/>
      <c r="M92" s="21"/>
      <c r="N92" s="144"/>
      <c r="O92" s="21"/>
      <c r="P92" s="167">
        <v>42614</v>
      </c>
      <c r="Q92" s="228">
        <v>42736</v>
      </c>
      <c r="R92" s="146">
        <v>25000</v>
      </c>
      <c r="S92" s="146">
        <v>0</v>
      </c>
      <c r="T92" s="146">
        <v>0</v>
      </c>
      <c r="U92" s="146">
        <f>SUM(R92:T92)</f>
        <v>25000</v>
      </c>
      <c r="V92" s="146">
        <v>25000</v>
      </c>
      <c r="W92" s="146"/>
      <c r="X92" s="146"/>
      <c r="Y92" s="146"/>
      <c r="Z92" s="146"/>
      <c r="AA92" s="146"/>
      <c r="AB92" s="215">
        <f t="shared" si="14"/>
        <v>24750</v>
      </c>
      <c r="AC92" s="146">
        <f t="shared" si="13"/>
        <v>24750</v>
      </c>
      <c r="AD92" s="21"/>
      <c r="AE92" s="215">
        <f t="shared" si="15"/>
        <v>10802</v>
      </c>
      <c r="AF92" s="238"/>
      <c r="AG92" s="199">
        <f t="shared" si="22"/>
        <v>8250</v>
      </c>
      <c r="AH92" s="199">
        <f t="shared" si="10"/>
        <v>8250</v>
      </c>
      <c r="AI92" s="157">
        <f t="shared" si="23"/>
        <v>3928</v>
      </c>
      <c r="AJ92" s="146"/>
      <c r="AK92" s="157">
        <f>AB92</f>
        <v>24750</v>
      </c>
      <c r="AL92" s="157">
        <f t="shared" si="16"/>
        <v>24750</v>
      </c>
      <c r="AM92" s="157">
        <f t="shared" si="25"/>
        <v>10802</v>
      </c>
      <c r="AN92" s="146">
        <f t="shared" si="17"/>
        <v>0</v>
      </c>
      <c r="AO92" s="157">
        <f t="shared" si="18"/>
        <v>24750</v>
      </c>
      <c r="AP92" s="157">
        <f t="shared" si="19"/>
        <v>24750</v>
      </c>
      <c r="AQ92" s="217">
        <f t="shared" si="20"/>
        <v>10802</v>
      </c>
      <c r="AR92" s="38" t="s">
        <v>125</v>
      </c>
      <c r="AS92" s="22"/>
      <c r="AT92" s="221">
        <v>1</v>
      </c>
      <c r="AU92" s="22" t="s">
        <v>277</v>
      </c>
      <c r="AV92" s="221"/>
      <c r="AW92" s="20" t="s">
        <v>312</v>
      </c>
      <c r="AX92" s="21"/>
      <c r="AY92" s="21"/>
    </row>
    <row r="93" spans="1:51" s="17" customFormat="1" ht="41.25" customHeight="1">
      <c r="A93" s="278" t="s">
        <v>398</v>
      </c>
      <c r="B93" s="279" t="s">
        <v>261</v>
      </c>
      <c r="C93" s="22" t="s">
        <v>357</v>
      </c>
      <c r="D93" s="20" t="s">
        <v>32</v>
      </c>
      <c r="E93" s="20" t="s">
        <v>55</v>
      </c>
      <c r="F93" s="144"/>
      <c r="G93" s="144"/>
      <c r="H93" s="21"/>
      <c r="I93" s="21"/>
      <c r="J93" s="144">
        <v>9</v>
      </c>
      <c r="K93" s="144">
        <v>11</v>
      </c>
      <c r="L93" s="21">
        <v>22</v>
      </c>
      <c r="M93" s="21"/>
      <c r="N93" s="144"/>
      <c r="O93" s="21"/>
      <c r="P93" s="168">
        <v>42522</v>
      </c>
      <c r="Q93" s="228">
        <v>42736</v>
      </c>
      <c r="R93" s="146">
        <v>0</v>
      </c>
      <c r="S93" s="146">
        <v>0</v>
      </c>
      <c r="T93" s="146">
        <v>0</v>
      </c>
      <c r="U93" s="146">
        <f>SUM(R93:T93)</f>
        <v>0</v>
      </c>
      <c r="V93" s="146"/>
      <c r="W93" s="146"/>
      <c r="X93" s="146"/>
      <c r="Y93" s="146"/>
      <c r="Z93" s="146"/>
      <c r="AA93" s="157"/>
      <c r="AB93" s="215">
        <f t="shared" si="14"/>
        <v>500</v>
      </c>
      <c r="AC93" s="146">
        <f t="shared" si="13"/>
        <v>500</v>
      </c>
      <c r="AD93" s="21"/>
      <c r="AE93" s="215">
        <f t="shared" si="15"/>
        <v>8720</v>
      </c>
      <c r="AF93" s="238"/>
      <c r="AG93" s="199">
        <f t="shared" si="22"/>
        <v>166.66666666666666</v>
      </c>
      <c r="AH93" s="199">
        <f t="shared" si="10"/>
        <v>166.66666666666666</v>
      </c>
      <c r="AI93" s="157">
        <f t="shared" si="23"/>
        <v>3170.909090909091</v>
      </c>
      <c r="AJ93" s="146"/>
      <c r="AK93" s="157">
        <f>AB93</f>
        <v>500</v>
      </c>
      <c r="AL93" s="157">
        <f t="shared" si="16"/>
        <v>500</v>
      </c>
      <c r="AM93" s="157">
        <f t="shared" si="25"/>
        <v>8720</v>
      </c>
      <c r="AN93" s="146">
        <f t="shared" si="17"/>
        <v>0</v>
      </c>
      <c r="AO93" s="157">
        <f t="shared" si="18"/>
        <v>500</v>
      </c>
      <c r="AP93" s="157">
        <f t="shared" si="19"/>
        <v>500</v>
      </c>
      <c r="AQ93" s="217">
        <f t="shared" si="20"/>
        <v>8720</v>
      </c>
      <c r="AR93" s="12" t="s">
        <v>259</v>
      </c>
      <c r="AS93" s="22"/>
      <c r="AT93" s="221">
        <v>1</v>
      </c>
      <c r="AU93" s="22" t="s">
        <v>278</v>
      </c>
      <c r="AV93" s="21"/>
      <c r="AW93" s="20"/>
      <c r="AX93" s="21"/>
      <c r="AY93" s="21"/>
    </row>
    <row r="94" spans="1:51" s="17" customFormat="1" ht="32.25" customHeight="1">
      <c r="A94" s="332"/>
      <c r="B94" s="314"/>
      <c r="C94" s="315"/>
      <c r="D94" s="20" t="s">
        <v>32</v>
      </c>
      <c r="E94" s="20" t="s">
        <v>55</v>
      </c>
      <c r="F94" s="144"/>
      <c r="G94" s="144"/>
      <c r="H94" s="21"/>
      <c r="I94" s="21"/>
      <c r="J94" s="144">
        <v>9</v>
      </c>
      <c r="K94" s="144">
        <v>11</v>
      </c>
      <c r="L94" s="21">
        <v>22</v>
      </c>
      <c r="M94" s="21"/>
      <c r="N94" s="144"/>
      <c r="O94" s="21"/>
      <c r="P94" s="168">
        <v>42522</v>
      </c>
      <c r="Q94" s="228">
        <v>42736</v>
      </c>
      <c r="R94" s="146">
        <v>0</v>
      </c>
      <c r="S94" s="146">
        <v>0</v>
      </c>
      <c r="T94" s="146">
        <v>0</v>
      </c>
      <c r="U94" s="146">
        <f>SUM(R94:T94)</f>
        <v>0</v>
      </c>
      <c r="V94" s="146"/>
      <c r="W94" s="146"/>
      <c r="X94" s="146"/>
      <c r="Y94" s="146"/>
      <c r="Z94" s="146"/>
      <c r="AA94" s="146"/>
      <c r="AB94" s="215">
        <f t="shared" si="14"/>
        <v>500</v>
      </c>
      <c r="AC94" s="146">
        <f t="shared" si="13"/>
        <v>500</v>
      </c>
      <c r="AD94" s="21"/>
      <c r="AE94" s="215">
        <f t="shared" si="15"/>
        <v>8720</v>
      </c>
      <c r="AF94" s="238"/>
      <c r="AG94" s="199">
        <f t="shared" si="22"/>
        <v>166.66666666666666</v>
      </c>
      <c r="AH94" s="199">
        <f t="shared" si="10"/>
        <v>166.66666666666666</v>
      </c>
      <c r="AI94" s="157">
        <f t="shared" si="23"/>
        <v>3170.909090909091</v>
      </c>
      <c r="AJ94" s="146"/>
      <c r="AK94" s="157">
        <f>AB94</f>
        <v>500</v>
      </c>
      <c r="AL94" s="157">
        <f t="shared" si="16"/>
        <v>500</v>
      </c>
      <c r="AM94" s="157">
        <f t="shared" si="25"/>
        <v>8720</v>
      </c>
      <c r="AN94" s="146">
        <f t="shared" si="17"/>
        <v>0</v>
      </c>
      <c r="AO94" s="157">
        <f t="shared" si="18"/>
        <v>500</v>
      </c>
      <c r="AP94" s="157">
        <f t="shared" si="19"/>
        <v>500</v>
      </c>
      <c r="AQ94" s="217">
        <f t="shared" si="20"/>
        <v>8720</v>
      </c>
      <c r="AR94" s="12"/>
      <c r="AS94" s="22"/>
      <c r="AT94" s="221">
        <v>1</v>
      </c>
      <c r="AU94" s="22" t="s">
        <v>279</v>
      </c>
      <c r="AV94" s="21"/>
      <c r="AW94" s="20"/>
      <c r="AX94" s="21"/>
      <c r="AY94" s="21"/>
    </row>
    <row r="95" spans="1:51" s="17" customFormat="1" ht="30" customHeight="1">
      <c r="A95" s="333"/>
      <c r="B95" s="317"/>
      <c r="C95" s="318"/>
      <c r="D95" s="20" t="s">
        <v>32</v>
      </c>
      <c r="E95" s="20" t="s">
        <v>55</v>
      </c>
      <c r="F95" s="144"/>
      <c r="G95" s="144"/>
      <c r="H95" s="21"/>
      <c r="I95" s="21"/>
      <c r="J95" s="144">
        <v>9</v>
      </c>
      <c r="K95" s="144">
        <v>11</v>
      </c>
      <c r="L95" s="21">
        <v>22</v>
      </c>
      <c r="M95" s="21"/>
      <c r="N95" s="144"/>
      <c r="O95" s="21"/>
      <c r="P95" s="168">
        <v>42522</v>
      </c>
      <c r="Q95" s="228">
        <v>42736</v>
      </c>
      <c r="R95" s="146">
        <v>0</v>
      </c>
      <c r="S95" s="146">
        <v>0</v>
      </c>
      <c r="T95" s="146">
        <v>0</v>
      </c>
      <c r="U95" s="146">
        <f>SUM(R95:T95)</f>
        <v>0</v>
      </c>
      <c r="V95" s="146"/>
      <c r="W95" s="146"/>
      <c r="X95" s="146"/>
      <c r="Y95" s="146"/>
      <c r="Z95" s="146"/>
      <c r="AA95" s="146"/>
      <c r="AB95" s="215">
        <f t="shared" si="14"/>
        <v>500</v>
      </c>
      <c r="AC95" s="146">
        <f t="shared" si="13"/>
        <v>500</v>
      </c>
      <c r="AD95" s="21"/>
      <c r="AE95" s="215">
        <f t="shared" si="15"/>
        <v>8720</v>
      </c>
      <c r="AF95" s="238"/>
      <c r="AG95" s="199">
        <f t="shared" si="22"/>
        <v>166.66666666666666</v>
      </c>
      <c r="AH95" s="199">
        <f t="shared" si="10"/>
        <v>166.66666666666666</v>
      </c>
      <c r="AI95" s="157">
        <f t="shared" si="23"/>
        <v>3170.909090909091</v>
      </c>
      <c r="AJ95" s="146"/>
      <c r="AK95" s="157">
        <f>AB95</f>
        <v>500</v>
      </c>
      <c r="AL95" s="157">
        <f t="shared" si="16"/>
        <v>500</v>
      </c>
      <c r="AM95" s="157">
        <f t="shared" si="25"/>
        <v>8720</v>
      </c>
      <c r="AN95" s="146">
        <f t="shared" si="17"/>
        <v>0</v>
      </c>
      <c r="AO95" s="157">
        <f t="shared" si="18"/>
        <v>500</v>
      </c>
      <c r="AP95" s="157">
        <f t="shared" si="19"/>
        <v>500</v>
      </c>
      <c r="AQ95" s="217">
        <f t="shared" si="20"/>
        <v>8720</v>
      </c>
      <c r="AR95" s="12"/>
      <c r="AS95" s="22"/>
      <c r="AT95" s="221">
        <v>1</v>
      </c>
      <c r="AU95" s="22" t="s">
        <v>279</v>
      </c>
      <c r="AV95" s="21"/>
      <c r="AW95" s="20"/>
      <c r="AX95" s="21"/>
      <c r="AY95" s="21"/>
    </row>
    <row r="96" spans="1:51" s="17" customFormat="1" ht="62.25" customHeight="1">
      <c r="A96" s="334"/>
      <c r="B96" s="320"/>
      <c r="C96" s="321"/>
      <c r="D96" s="20" t="s">
        <v>421</v>
      </c>
      <c r="E96" s="20" t="s">
        <v>34</v>
      </c>
      <c r="F96" s="144"/>
      <c r="G96" s="144"/>
      <c r="H96" s="21"/>
      <c r="I96" s="21"/>
      <c r="J96" s="144"/>
      <c r="K96" s="144"/>
      <c r="L96" s="21"/>
      <c r="M96" s="21"/>
      <c r="N96" s="144"/>
      <c r="O96" s="21"/>
      <c r="P96" s="141"/>
      <c r="Q96" s="229"/>
      <c r="R96" s="146"/>
      <c r="S96" s="146"/>
      <c r="T96" s="146"/>
      <c r="U96" s="146"/>
      <c r="V96" s="146"/>
      <c r="W96" s="146"/>
      <c r="X96" s="146"/>
      <c r="Y96" s="146"/>
      <c r="Z96" s="146"/>
      <c r="AA96" s="146"/>
      <c r="AB96" s="215">
        <f t="shared" si="14"/>
        <v>0</v>
      </c>
      <c r="AC96" s="146">
        <f t="shared" si="13"/>
        <v>0</v>
      </c>
      <c r="AD96" s="21"/>
      <c r="AE96" s="215">
        <f t="shared" si="15"/>
        <v>0</v>
      </c>
      <c r="AF96" s="238"/>
      <c r="AG96" s="199"/>
      <c r="AH96" s="199">
        <f t="shared" si="10"/>
        <v>0</v>
      </c>
      <c r="AI96" s="157"/>
      <c r="AJ96" s="146"/>
      <c r="AK96" s="157"/>
      <c r="AL96" s="157">
        <f t="shared" si="16"/>
        <v>0</v>
      </c>
      <c r="AM96" s="157"/>
      <c r="AN96" s="146">
        <f t="shared" si="17"/>
        <v>0</v>
      </c>
      <c r="AO96" s="157">
        <f t="shared" si="18"/>
        <v>0</v>
      </c>
      <c r="AP96" s="157">
        <f t="shared" si="19"/>
        <v>0</v>
      </c>
      <c r="AQ96" s="217">
        <f t="shared" si="20"/>
        <v>0</v>
      </c>
      <c r="AR96" s="12"/>
      <c r="AS96" s="22"/>
      <c r="AT96" s="221"/>
      <c r="AU96" s="22"/>
      <c r="AV96" s="21"/>
      <c r="AW96" s="20" t="s">
        <v>313</v>
      </c>
      <c r="AX96" s="21"/>
      <c r="AY96" s="21"/>
    </row>
    <row r="97" spans="1:50" s="2" customFormat="1" ht="54" customHeight="1">
      <c r="A97" s="278" t="s">
        <v>398</v>
      </c>
      <c r="B97" s="303" t="s">
        <v>261</v>
      </c>
      <c r="C97" s="47" t="s">
        <v>382</v>
      </c>
      <c r="D97" s="49" t="s">
        <v>55</v>
      </c>
      <c r="E97" s="49" t="s">
        <v>34</v>
      </c>
      <c r="F97" s="281"/>
      <c r="G97" s="281"/>
      <c r="H97" s="195"/>
      <c r="I97" s="195"/>
      <c r="J97" s="281"/>
      <c r="K97" s="281"/>
      <c r="L97" s="195"/>
      <c r="M97" s="195"/>
      <c r="N97" s="281"/>
      <c r="O97" s="195"/>
      <c r="P97" s="198">
        <v>42979</v>
      </c>
      <c r="Q97" s="140">
        <v>42979</v>
      </c>
      <c r="R97" s="238"/>
      <c r="S97" s="238"/>
      <c r="T97" s="238"/>
      <c r="U97" s="238"/>
      <c r="V97" s="238"/>
      <c r="W97" s="238"/>
      <c r="X97" s="238"/>
      <c r="Y97" s="238"/>
      <c r="Z97" s="238"/>
      <c r="AA97" s="199"/>
      <c r="AB97" s="215">
        <f t="shared" si="14"/>
        <v>0</v>
      </c>
      <c r="AC97" s="146">
        <f t="shared" si="13"/>
        <v>0</v>
      </c>
      <c r="AD97" s="282"/>
      <c r="AE97" s="215">
        <f t="shared" si="15"/>
        <v>0</v>
      </c>
      <c r="AF97" s="238"/>
      <c r="AG97" s="238"/>
      <c r="AH97" s="238"/>
      <c r="AI97" s="238"/>
      <c r="AJ97" s="238"/>
      <c r="AK97" s="238"/>
      <c r="AL97" s="157">
        <f t="shared" si="16"/>
        <v>0</v>
      </c>
      <c r="AM97" s="238"/>
      <c r="AN97" s="146">
        <f t="shared" si="17"/>
        <v>0</v>
      </c>
      <c r="AO97" s="157">
        <f t="shared" si="18"/>
        <v>0</v>
      </c>
      <c r="AP97" s="157">
        <f t="shared" si="19"/>
        <v>0</v>
      </c>
      <c r="AQ97" s="217">
        <f t="shared" si="20"/>
        <v>0</v>
      </c>
      <c r="AR97" s="8"/>
      <c r="AS97" s="196"/>
      <c r="AT97" s="201"/>
      <c r="AU97" s="197"/>
      <c r="AV97" s="195"/>
      <c r="AW97" s="195"/>
      <c r="AX97" s="265"/>
    </row>
    <row r="98" spans="1:50" s="2" customFormat="1" ht="32.25" customHeight="1">
      <c r="A98" s="339"/>
      <c r="B98" s="322"/>
      <c r="C98" s="323"/>
      <c r="D98" s="49" t="s">
        <v>55</v>
      </c>
      <c r="E98" s="49" t="s">
        <v>34</v>
      </c>
      <c r="F98" s="281"/>
      <c r="G98" s="281"/>
      <c r="H98" s="195"/>
      <c r="I98" s="195"/>
      <c r="J98" s="281"/>
      <c r="K98" s="281"/>
      <c r="L98" s="195"/>
      <c r="M98" s="195"/>
      <c r="N98" s="281"/>
      <c r="O98" s="195"/>
      <c r="P98" s="283"/>
      <c r="Q98" s="229"/>
      <c r="R98" s="238"/>
      <c r="S98" s="238"/>
      <c r="T98" s="238"/>
      <c r="U98" s="238"/>
      <c r="V98" s="238"/>
      <c r="W98" s="238"/>
      <c r="X98" s="238"/>
      <c r="Y98" s="238"/>
      <c r="Z98" s="238"/>
      <c r="AA98" s="238"/>
      <c r="AB98" s="215">
        <f t="shared" si="14"/>
        <v>0</v>
      </c>
      <c r="AC98" s="146">
        <f t="shared" si="13"/>
        <v>0</v>
      </c>
      <c r="AD98" s="282"/>
      <c r="AE98" s="215">
        <f t="shared" si="15"/>
        <v>0</v>
      </c>
      <c r="AF98" s="238"/>
      <c r="AG98" s="238"/>
      <c r="AH98" s="238"/>
      <c r="AI98" s="238"/>
      <c r="AJ98" s="238"/>
      <c r="AK98" s="238"/>
      <c r="AL98" s="157">
        <f t="shared" si="16"/>
        <v>0</v>
      </c>
      <c r="AM98" s="238"/>
      <c r="AN98" s="146">
        <f t="shared" si="17"/>
        <v>0</v>
      </c>
      <c r="AO98" s="157">
        <f t="shared" si="18"/>
        <v>0</v>
      </c>
      <c r="AP98" s="157">
        <f t="shared" si="19"/>
        <v>0</v>
      </c>
      <c r="AQ98" s="217">
        <f t="shared" si="20"/>
        <v>0</v>
      </c>
      <c r="AR98" s="7"/>
      <c r="AS98" s="196"/>
      <c r="AT98" s="201"/>
      <c r="AU98" s="197"/>
      <c r="AV98" s="195"/>
      <c r="AW98" s="195"/>
      <c r="AX98" s="265"/>
    </row>
    <row r="99" spans="1:50" s="2" customFormat="1" ht="32.25" customHeight="1">
      <c r="A99" s="340"/>
      <c r="B99" s="326"/>
      <c r="C99" s="327"/>
      <c r="D99" s="49" t="s">
        <v>55</v>
      </c>
      <c r="E99" s="49" t="s">
        <v>44</v>
      </c>
      <c r="F99" s="144"/>
      <c r="G99" s="144">
        <v>10</v>
      </c>
      <c r="H99" s="72"/>
      <c r="I99" s="72"/>
      <c r="J99" s="144"/>
      <c r="K99" s="144"/>
      <c r="L99" s="72">
        <v>9</v>
      </c>
      <c r="M99" s="72">
        <v>11</v>
      </c>
      <c r="N99" s="144"/>
      <c r="O99" s="72"/>
      <c r="P99" s="140">
        <v>42979</v>
      </c>
      <c r="Q99" s="140">
        <v>42979</v>
      </c>
      <c r="R99" s="146">
        <v>20000</v>
      </c>
      <c r="S99" s="146">
        <v>0</v>
      </c>
      <c r="T99" s="146">
        <v>20000</v>
      </c>
      <c r="U99" s="146">
        <f>SUM(R99:T99)</f>
        <v>40000</v>
      </c>
      <c r="V99" s="146">
        <v>40000</v>
      </c>
      <c r="W99" s="146"/>
      <c r="X99" s="146"/>
      <c r="Y99" s="218">
        <v>20000</v>
      </c>
      <c r="Z99" s="238"/>
      <c r="AA99" s="238"/>
      <c r="AB99" s="215">
        <f t="shared" si="14"/>
        <v>2250</v>
      </c>
      <c r="AC99" s="146">
        <f t="shared" si="13"/>
        <v>2250</v>
      </c>
      <c r="AD99" s="284"/>
      <c r="AE99" s="215">
        <f t="shared" si="15"/>
        <v>-1642</v>
      </c>
      <c r="AF99" s="262"/>
      <c r="AG99" s="262"/>
      <c r="AH99" s="262"/>
      <c r="AI99" s="262"/>
      <c r="AJ99" s="266"/>
      <c r="AK99" s="157">
        <f>AB99/12*4</f>
        <v>750</v>
      </c>
      <c r="AL99" s="157">
        <f t="shared" si="16"/>
        <v>750</v>
      </c>
      <c r="AM99" s="157">
        <f>AE99/11*4</f>
        <v>-597.0909090909091</v>
      </c>
      <c r="AN99" s="146">
        <f t="shared" si="17"/>
        <v>0</v>
      </c>
      <c r="AO99" s="157">
        <f t="shared" si="18"/>
        <v>2250</v>
      </c>
      <c r="AP99" s="157">
        <f t="shared" si="19"/>
        <v>2250</v>
      </c>
      <c r="AQ99" s="217">
        <f t="shared" si="20"/>
        <v>-1642</v>
      </c>
      <c r="AR99" s="18" t="s">
        <v>260</v>
      </c>
      <c r="AS99" s="196"/>
      <c r="AT99" s="201">
        <v>3</v>
      </c>
      <c r="AU99" s="197" t="s">
        <v>369</v>
      </c>
      <c r="AV99" s="195"/>
      <c r="AW99" s="195" t="s">
        <v>297</v>
      </c>
      <c r="AX99" s="195"/>
    </row>
    <row r="100" spans="1:50" s="2" customFormat="1" ht="30" customHeight="1">
      <c r="A100" s="341"/>
      <c r="B100" s="324"/>
      <c r="C100" s="325"/>
      <c r="D100" s="49" t="s">
        <v>44</v>
      </c>
      <c r="E100" s="49" t="s">
        <v>34</v>
      </c>
      <c r="F100" s="281"/>
      <c r="G100" s="281"/>
      <c r="H100" s="195"/>
      <c r="I100" s="195"/>
      <c r="J100" s="281"/>
      <c r="K100" s="281"/>
      <c r="L100" s="195"/>
      <c r="M100" s="195"/>
      <c r="N100" s="281"/>
      <c r="O100" s="195"/>
      <c r="P100" s="283"/>
      <c r="Q100" s="229"/>
      <c r="R100" s="238"/>
      <c r="S100" s="238"/>
      <c r="T100" s="238"/>
      <c r="U100" s="238"/>
      <c r="V100" s="238"/>
      <c r="W100" s="238"/>
      <c r="X100" s="238"/>
      <c r="Y100" s="238"/>
      <c r="Z100" s="238"/>
      <c r="AA100" s="238"/>
      <c r="AB100" s="215">
        <f t="shared" si="14"/>
        <v>0</v>
      </c>
      <c r="AC100" s="146">
        <f t="shared" si="13"/>
        <v>0</v>
      </c>
      <c r="AD100" s="282"/>
      <c r="AE100" s="215">
        <f t="shared" si="15"/>
        <v>0</v>
      </c>
      <c r="AF100" s="238"/>
      <c r="AG100" s="238"/>
      <c r="AH100" s="238"/>
      <c r="AI100" s="238"/>
      <c r="AJ100" s="238"/>
      <c r="AK100" s="238"/>
      <c r="AL100" s="157">
        <f t="shared" si="16"/>
        <v>0</v>
      </c>
      <c r="AM100" s="238"/>
      <c r="AN100" s="146">
        <f t="shared" si="17"/>
        <v>0</v>
      </c>
      <c r="AO100" s="157">
        <f t="shared" si="18"/>
        <v>0</v>
      </c>
      <c r="AP100" s="157">
        <f t="shared" si="19"/>
        <v>0</v>
      </c>
      <c r="AQ100" s="217">
        <f t="shared" si="20"/>
        <v>0</v>
      </c>
      <c r="AR100" s="7"/>
      <c r="AS100" s="196"/>
      <c r="AT100" s="201"/>
      <c r="AU100" s="197"/>
      <c r="AV100" s="195"/>
      <c r="AW100" s="195"/>
      <c r="AX100" s="265"/>
    </row>
    <row r="101" spans="1:51" s="43" customFormat="1" ht="36" customHeight="1">
      <c r="A101" s="278" t="s">
        <v>400</v>
      </c>
      <c r="B101" s="278" t="s">
        <v>104</v>
      </c>
      <c r="C101" s="47" t="s">
        <v>435</v>
      </c>
      <c r="D101" s="51" t="s">
        <v>97</v>
      </c>
      <c r="E101" s="51" t="s">
        <v>95</v>
      </c>
      <c r="F101" s="144"/>
      <c r="G101" s="144">
        <v>5</v>
      </c>
      <c r="H101" s="21"/>
      <c r="I101" s="21"/>
      <c r="J101" s="144"/>
      <c r="K101" s="144">
        <v>10</v>
      </c>
      <c r="L101" s="21"/>
      <c r="M101" s="21"/>
      <c r="N101" s="144"/>
      <c r="O101" s="21">
        <v>25</v>
      </c>
      <c r="P101" s="166">
        <v>42736</v>
      </c>
      <c r="Q101" s="140">
        <v>42736</v>
      </c>
      <c r="R101" s="146">
        <v>25000</v>
      </c>
      <c r="S101" s="146">
        <v>0</v>
      </c>
      <c r="T101" s="146">
        <v>70000</v>
      </c>
      <c r="U101" s="146">
        <f>SUM(R101:T101)</f>
        <v>95000</v>
      </c>
      <c r="V101" s="146">
        <v>70000</v>
      </c>
      <c r="W101" s="146">
        <v>25000</v>
      </c>
      <c r="X101" s="146"/>
      <c r="Y101" s="218">
        <v>10000</v>
      </c>
      <c r="Z101" s="146"/>
      <c r="AA101" s="218">
        <v>233837.12</v>
      </c>
      <c r="AB101" s="215">
        <f t="shared" si="14"/>
        <v>4800</v>
      </c>
      <c r="AC101" s="146">
        <f t="shared" si="13"/>
        <v>238637.12</v>
      </c>
      <c r="AD101" s="30">
        <v>4.6255</v>
      </c>
      <c r="AE101" s="215">
        <f t="shared" si="15"/>
        <v>-8080</v>
      </c>
      <c r="AF101" s="199"/>
      <c r="AG101" s="199">
        <v>0</v>
      </c>
      <c r="AH101" s="238">
        <f t="shared" si="3"/>
        <v>0</v>
      </c>
      <c r="AI101" s="157">
        <v>0</v>
      </c>
      <c r="AJ101" s="218">
        <v>233837.12</v>
      </c>
      <c r="AK101" s="157">
        <f>AB101</f>
        <v>4800</v>
      </c>
      <c r="AL101" s="157">
        <f t="shared" si="16"/>
        <v>238637.12</v>
      </c>
      <c r="AM101" s="157">
        <f>AE101</f>
        <v>-8080</v>
      </c>
      <c r="AN101" s="146">
        <f t="shared" si="17"/>
        <v>233837.12</v>
      </c>
      <c r="AO101" s="157">
        <f t="shared" si="18"/>
        <v>4800</v>
      </c>
      <c r="AP101" s="157">
        <f t="shared" si="19"/>
        <v>238637.12</v>
      </c>
      <c r="AQ101" s="217">
        <f t="shared" si="20"/>
        <v>-8080</v>
      </c>
      <c r="AR101" s="396" t="s">
        <v>245</v>
      </c>
      <c r="AS101" s="399" t="s">
        <v>252</v>
      </c>
      <c r="AT101" s="85">
        <v>1</v>
      </c>
      <c r="AU101" s="356" t="s">
        <v>282</v>
      </c>
      <c r="AV101" s="83"/>
      <c r="AW101" s="49" t="s">
        <v>339</v>
      </c>
      <c r="AX101" s="12"/>
      <c r="AY101" s="12"/>
    </row>
    <row r="102" spans="1:51" s="43" customFormat="1" ht="31.5" customHeight="1">
      <c r="A102" s="332"/>
      <c r="B102" s="314"/>
      <c r="C102" s="315"/>
      <c r="D102" s="51" t="s">
        <v>97</v>
      </c>
      <c r="E102" s="51" t="s">
        <v>95</v>
      </c>
      <c r="F102" s="144"/>
      <c r="G102" s="144">
        <v>5</v>
      </c>
      <c r="H102" s="21"/>
      <c r="I102" s="21"/>
      <c r="J102" s="144"/>
      <c r="K102" s="144">
        <v>10</v>
      </c>
      <c r="L102" s="21"/>
      <c r="M102" s="21"/>
      <c r="N102" s="144"/>
      <c r="O102" s="21">
        <v>25</v>
      </c>
      <c r="P102" s="166">
        <v>42736</v>
      </c>
      <c r="Q102" s="140">
        <v>42736</v>
      </c>
      <c r="R102" s="146">
        <v>25000</v>
      </c>
      <c r="S102" s="146">
        <v>0</v>
      </c>
      <c r="T102" s="146">
        <v>70000</v>
      </c>
      <c r="U102" s="146">
        <f>SUM(R102:T102)</f>
        <v>95000</v>
      </c>
      <c r="V102" s="146">
        <v>70000</v>
      </c>
      <c r="W102" s="146">
        <v>25000</v>
      </c>
      <c r="X102" s="146"/>
      <c r="Y102" s="218">
        <v>10000</v>
      </c>
      <c r="Z102" s="146"/>
      <c r="AA102" s="146"/>
      <c r="AB102" s="215">
        <f t="shared" si="14"/>
        <v>4800</v>
      </c>
      <c r="AC102" s="146">
        <f t="shared" si="13"/>
        <v>4800</v>
      </c>
      <c r="AD102" s="21"/>
      <c r="AE102" s="215">
        <f t="shared" si="15"/>
        <v>-8080</v>
      </c>
      <c r="AF102" s="238"/>
      <c r="AG102" s="199">
        <v>0</v>
      </c>
      <c r="AH102" s="238">
        <f t="shared" si="3"/>
        <v>0</v>
      </c>
      <c r="AI102" s="157">
        <v>0</v>
      </c>
      <c r="AJ102" s="146"/>
      <c r="AK102" s="157">
        <f>AB102</f>
        <v>4800</v>
      </c>
      <c r="AL102" s="157">
        <f t="shared" si="16"/>
        <v>4800</v>
      </c>
      <c r="AM102" s="157">
        <f>AE102</f>
        <v>-8080</v>
      </c>
      <c r="AN102" s="146">
        <f t="shared" si="17"/>
        <v>0</v>
      </c>
      <c r="AO102" s="157">
        <f t="shared" si="18"/>
        <v>4800</v>
      </c>
      <c r="AP102" s="157">
        <f t="shared" si="19"/>
        <v>4800</v>
      </c>
      <c r="AQ102" s="217">
        <f t="shared" si="20"/>
        <v>-8080</v>
      </c>
      <c r="AR102" s="397"/>
      <c r="AS102" s="399"/>
      <c r="AT102" s="85">
        <v>1</v>
      </c>
      <c r="AU102" s="367"/>
      <c r="AV102" s="83"/>
      <c r="AW102" s="13"/>
      <c r="AX102" s="12"/>
      <c r="AY102" s="12"/>
    </row>
    <row r="103" spans="1:51" s="43" customFormat="1" ht="40.5" customHeight="1">
      <c r="A103" s="334"/>
      <c r="B103" s="320"/>
      <c r="C103" s="325"/>
      <c r="D103" s="51" t="s">
        <v>166</v>
      </c>
      <c r="E103" s="51" t="s">
        <v>422</v>
      </c>
      <c r="F103" s="144"/>
      <c r="G103" s="144"/>
      <c r="H103" s="21"/>
      <c r="I103" s="21"/>
      <c r="J103" s="144"/>
      <c r="K103" s="144">
        <v>20</v>
      </c>
      <c r="L103" s="21"/>
      <c r="M103" s="21"/>
      <c r="N103" s="144"/>
      <c r="O103" s="21">
        <v>10</v>
      </c>
      <c r="P103" s="166">
        <v>42736</v>
      </c>
      <c r="Q103" s="140">
        <v>42736</v>
      </c>
      <c r="R103" s="146">
        <v>25000</v>
      </c>
      <c r="S103" s="146">
        <v>0</v>
      </c>
      <c r="T103" s="146">
        <v>60000</v>
      </c>
      <c r="U103" s="146">
        <f>SUM(R103:T103)</f>
        <v>85000</v>
      </c>
      <c r="V103" s="146">
        <v>60000</v>
      </c>
      <c r="W103" s="146">
        <v>25000</v>
      </c>
      <c r="X103" s="146"/>
      <c r="Y103" s="218">
        <v>10000</v>
      </c>
      <c r="Z103" s="146"/>
      <c r="AA103" s="146"/>
      <c r="AB103" s="215">
        <f t="shared" si="14"/>
        <v>18420</v>
      </c>
      <c r="AC103" s="146">
        <f t="shared" si="13"/>
        <v>18420</v>
      </c>
      <c r="AD103" s="21"/>
      <c r="AE103" s="215">
        <f t="shared" si="15"/>
        <v>15160</v>
      </c>
      <c r="AF103" s="238"/>
      <c r="AG103" s="199">
        <v>0</v>
      </c>
      <c r="AH103" s="238">
        <f t="shared" si="3"/>
        <v>0</v>
      </c>
      <c r="AI103" s="157">
        <v>0</v>
      </c>
      <c r="AJ103" s="146"/>
      <c r="AK103" s="157">
        <f>AB103</f>
        <v>18420</v>
      </c>
      <c r="AL103" s="157">
        <f t="shared" si="16"/>
        <v>18420</v>
      </c>
      <c r="AM103" s="157">
        <f>AE103</f>
        <v>15160</v>
      </c>
      <c r="AN103" s="146">
        <f t="shared" si="17"/>
        <v>0</v>
      </c>
      <c r="AO103" s="157">
        <f t="shared" si="18"/>
        <v>18420</v>
      </c>
      <c r="AP103" s="157">
        <f t="shared" si="19"/>
        <v>18420</v>
      </c>
      <c r="AQ103" s="217">
        <f t="shared" si="20"/>
        <v>15160</v>
      </c>
      <c r="AR103" s="398"/>
      <c r="AS103" s="49"/>
      <c r="AT103" s="85">
        <v>1</v>
      </c>
      <c r="AU103" s="357"/>
      <c r="AV103" s="83"/>
      <c r="AW103" s="13"/>
      <c r="AX103" s="12"/>
      <c r="AY103" s="179" t="s">
        <v>352</v>
      </c>
    </row>
    <row r="104" spans="1:51" s="43" customFormat="1" ht="30" customHeight="1">
      <c r="A104" s="278" t="s">
        <v>400</v>
      </c>
      <c r="B104" s="278" t="s">
        <v>19</v>
      </c>
      <c r="C104" s="47" t="s">
        <v>436</v>
      </c>
      <c r="D104" s="20" t="s">
        <v>93</v>
      </c>
      <c r="E104" s="20" t="s">
        <v>34</v>
      </c>
      <c r="F104" s="144"/>
      <c r="G104" s="144"/>
      <c r="H104" s="21"/>
      <c r="I104" s="21"/>
      <c r="J104" s="144"/>
      <c r="K104" s="144"/>
      <c r="L104" s="21"/>
      <c r="M104" s="21"/>
      <c r="N104" s="144"/>
      <c r="O104" s="21"/>
      <c r="P104" s="19"/>
      <c r="Q104" s="140"/>
      <c r="R104" s="146"/>
      <c r="S104" s="146"/>
      <c r="T104" s="146"/>
      <c r="U104" s="146"/>
      <c r="V104" s="146"/>
      <c r="W104" s="146"/>
      <c r="X104" s="146"/>
      <c r="Y104" s="146"/>
      <c r="Z104" s="146"/>
      <c r="AA104" s="218">
        <v>13507.26</v>
      </c>
      <c r="AB104" s="215">
        <f t="shared" si="14"/>
        <v>0</v>
      </c>
      <c r="AC104" s="146">
        <f t="shared" si="13"/>
        <v>13507.26</v>
      </c>
      <c r="AD104" s="30">
        <v>0.1556</v>
      </c>
      <c r="AE104" s="215">
        <f t="shared" si="15"/>
        <v>0</v>
      </c>
      <c r="AF104" s="266">
        <v>8784.76</v>
      </c>
      <c r="AG104" s="199">
        <f>AB104/12*4</f>
        <v>0</v>
      </c>
      <c r="AH104" s="199">
        <f t="shared" si="3"/>
        <v>8784.76</v>
      </c>
      <c r="AI104" s="157">
        <f>AE104/11*4</f>
        <v>0</v>
      </c>
      <c r="AJ104" s="218">
        <v>13507.26</v>
      </c>
      <c r="AK104" s="157">
        <f>AB104</f>
        <v>0</v>
      </c>
      <c r="AL104" s="157">
        <f t="shared" si="16"/>
        <v>13507.26</v>
      </c>
      <c r="AM104" s="157">
        <f>AE104</f>
        <v>0</v>
      </c>
      <c r="AN104" s="146">
        <f t="shared" si="17"/>
        <v>13507.26</v>
      </c>
      <c r="AO104" s="157">
        <f t="shared" si="18"/>
        <v>0</v>
      </c>
      <c r="AP104" s="157">
        <f t="shared" si="19"/>
        <v>13507.26</v>
      </c>
      <c r="AQ104" s="217">
        <f t="shared" si="20"/>
        <v>0</v>
      </c>
      <c r="AR104" s="39"/>
      <c r="AS104" s="22" t="s">
        <v>143</v>
      </c>
      <c r="AT104" s="83"/>
      <c r="AU104" s="38"/>
      <c r="AV104" s="83"/>
      <c r="AW104" s="13"/>
      <c r="AX104" s="12"/>
      <c r="AY104" s="12"/>
    </row>
    <row r="105" spans="1:51" s="43" customFormat="1" ht="23.25" customHeight="1">
      <c r="A105" s="332"/>
      <c r="B105" s="314"/>
      <c r="C105" s="315"/>
      <c r="D105" s="20" t="s">
        <v>93</v>
      </c>
      <c r="E105" s="20" t="s">
        <v>34</v>
      </c>
      <c r="F105" s="144"/>
      <c r="G105" s="144"/>
      <c r="H105" s="21"/>
      <c r="I105" s="21"/>
      <c r="J105" s="144"/>
      <c r="K105" s="144"/>
      <c r="L105" s="21"/>
      <c r="M105" s="21"/>
      <c r="N105" s="144"/>
      <c r="O105" s="21"/>
      <c r="P105" s="19"/>
      <c r="Q105" s="140"/>
      <c r="R105" s="146"/>
      <c r="S105" s="146"/>
      <c r="T105" s="146"/>
      <c r="U105" s="146"/>
      <c r="V105" s="146"/>
      <c r="W105" s="146"/>
      <c r="X105" s="146"/>
      <c r="Y105" s="146"/>
      <c r="Z105" s="146"/>
      <c r="AA105" s="146"/>
      <c r="AB105" s="215">
        <f t="shared" si="14"/>
        <v>0</v>
      </c>
      <c r="AC105" s="146">
        <f t="shared" si="13"/>
        <v>0</v>
      </c>
      <c r="AD105" s="21"/>
      <c r="AE105" s="215">
        <f t="shared" si="15"/>
        <v>0</v>
      </c>
      <c r="AF105" s="238"/>
      <c r="AG105" s="199"/>
      <c r="AH105" s="199">
        <f t="shared" si="3"/>
        <v>0</v>
      </c>
      <c r="AI105" s="157"/>
      <c r="AJ105" s="146"/>
      <c r="AK105" s="157"/>
      <c r="AL105" s="157">
        <f t="shared" si="16"/>
        <v>0</v>
      </c>
      <c r="AM105" s="157"/>
      <c r="AN105" s="146">
        <f t="shared" si="17"/>
        <v>0</v>
      </c>
      <c r="AO105" s="157">
        <f t="shared" si="18"/>
        <v>0</v>
      </c>
      <c r="AP105" s="157">
        <f t="shared" si="19"/>
        <v>0</v>
      </c>
      <c r="AQ105" s="217">
        <f t="shared" si="20"/>
        <v>0</v>
      </c>
      <c r="AR105" s="39"/>
      <c r="AS105" s="38"/>
      <c r="AT105" s="83"/>
      <c r="AU105" s="38"/>
      <c r="AV105" s="83"/>
      <c r="AW105" s="13"/>
      <c r="AX105" s="12"/>
      <c r="AY105" s="12"/>
    </row>
    <row r="106" spans="1:51" s="43" customFormat="1" ht="23.25" customHeight="1">
      <c r="A106" s="333"/>
      <c r="B106" s="317"/>
      <c r="C106" s="318"/>
      <c r="D106" s="20" t="s">
        <v>93</v>
      </c>
      <c r="E106" s="20" t="s">
        <v>34</v>
      </c>
      <c r="F106" s="144"/>
      <c r="G106" s="144"/>
      <c r="H106" s="21"/>
      <c r="I106" s="21"/>
      <c r="J106" s="144"/>
      <c r="K106" s="144"/>
      <c r="L106" s="21"/>
      <c r="M106" s="21"/>
      <c r="N106" s="144"/>
      <c r="O106" s="21"/>
      <c r="P106" s="19"/>
      <c r="Q106" s="140"/>
      <c r="R106" s="146"/>
      <c r="S106" s="146"/>
      <c r="T106" s="146"/>
      <c r="U106" s="146"/>
      <c r="V106" s="146"/>
      <c r="W106" s="146"/>
      <c r="X106" s="146"/>
      <c r="Y106" s="146"/>
      <c r="Z106" s="146"/>
      <c r="AA106" s="146"/>
      <c r="AB106" s="215">
        <f t="shared" si="14"/>
        <v>0</v>
      </c>
      <c r="AC106" s="146">
        <f t="shared" si="13"/>
        <v>0</v>
      </c>
      <c r="AD106" s="21"/>
      <c r="AE106" s="215">
        <f t="shared" si="15"/>
        <v>0</v>
      </c>
      <c r="AF106" s="238"/>
      <c r="AG106" s="199"/>
      <c r="AH106" s="199">
        <f t="shared" si="3"/>
        <v>0</v>
      </c>
      <c r="AI106" s="157"/>
      <c r="AJ106" s="146"/>
      <c r="AK106" s="157"/>
      <c r="AL106" s="157">
        <f t="shared" si="16"/>
        <v>0</v>
      </c>
      <c r="AM106" s="157"/>
      <c r="AN106" s="146">
        <f t="shared" si="17"/>
        <v>0</v>
      </c>
      <c r="AO106" s="157">
        <f t="shared" si="18"/>
        <v>0</v>
      </c>
      <c r="AP106" s="157">
        <f t="shared" si="19"/>
        <v>0</v>
      </c>
      <c r="AQ106" s="217">
        <f t="shared" si="20"/>
        <v>0</v>
      </c>
      <c r="AR106" s="39" t="s">
        <v>94</v>
      </c>
      <c r="AS106" s="38"/>
      <c r="AT106" s="83"/>
      <c r="AU106" s="38"/>
      <c r="AV106" s="83"/>
      <c r="AW106" s="13"/>
      <c r="AX106" s="12"/>
      <c r="AY106" s="12"/>
    </row>
    <row r="107" spans="1:51" s="43" customFormat="1" ht="25.5" customHeight="1">
      <c r="A107" s="333"/>
      <c r="B107" s="317"/>
      <c r="C107" s="318"/>
      <c r="D107" s="20" t="s">
        <v>93</v>
      </c>
      <c r="E107" s="20" t="s">
        <v>95</v>
      </c>
      <c r="F107" s="144"/>
      <c r="G107" s="144">
        <v>5</v>
      </c>
      <c r="H107" s="21"/>
      <c r="I107" s="21">
        <v>10</v>
      </c>
      <c r="J107" s="144"/>
      <c r="K107" s="144">
        <v>10</v>
      </c>
      <c r="L107" s="21"/>
      <c r="M107" s="21"/>
      <c r="N107" s="144"/>
      <c r="O107" s="21"/>
      <c r="P107" s="167">
        <v>42614</v>
      </c>
      <c r="Q107" s="140">
        <v>42736</v>
      </c>
      <c r="R107" s="146">
        <v>1500</v>
      </c>
      <c r="S107" s="146">
        <v>0</v>
      </c>
      <c r="T107" s="146">
        <v>0</v>
      </c>
      <c r="U107" s="146">
        <f>SUM(R107:T107)</f>
        <v>1500</v>
      </c>
      <c r="V107" s="146">
        <v>1500</v>
      </c>
      <c r="W107" s="146"/>
      <c r="X107" s="146"/>
      <c r="Y107" s="146"/>
      <c r="Z107" s="146" t="s">
        <v>291</v>
      </c>
      <c r="AA107" s="146"/>
      <c r="AB107" s="215">
        <f t="shared" si="14"/>
        <v>0</v>
      </c>
      <c r="AC107" s="146">
        <f t="shared" si="13"/>
        <v>0</v>
      </c>
      <c r="AD107" s="21"/>
      <c r="AE107" s="215">
        <f t="shared" si="15"/>
        <v>4790</v>
      </c>
      <c r="AF107" s="238"/>
      <c r="AG107" s="199">
        <f>AB107/12*4</f>
        <v>0</v>
      </c>
      <c r="AH107" s="199">
        <f t="shared" si="3"/>
        <v>0</v>
      </c>
      <c r="AI107" s="157">
        <f>AE107/11*4</f>
        <v>1741.8181818181818</v>
      </c>
      <c r="AJ107" s="146"/>
      <c r="AK107" s="157">
        <f>AB107</f>
        <v>0</v>
      </c>
      <c r="AL107" s="157">
        <f t="shared" si="16"/>
        <v>0</v>
      </c>
      <c r="AM107" s="157">
        <f>AE107</f>
        <v>4790</v>
      </c>
      <c r="AN107" s="146">
        <f t="shared" si="17"/>
        <v>0</v>
      </c>
      <c r="AO107" s="157">
        <f t="shared" si="18"/>
        <v>0</v>
      </c>
      <c r="AP107" s="157">
        <f t="shared" si="19"/>
        <v>0</v>
      </c>
      <c r="AQ107" s="217">
        <f t="shared" si="20"/>
        <v>4790</v>
      </c>
      <c r="AR107" s="353" t="s">
        <v>96</v>
      </c>
      <c r="AS107" s="52"/>
      <c r="AT107" s="85">
        <v>1</v>
      </c>
      <c r="AU107" s="356" t="s">
        <v>280</v>
      </c>
      <c r="AV107" s="83"/>
      <c r="AW107" s="13" t="s">
        <v>314</v>
      </c>
      <c r="AX107" s="12"/>
      <c r="AY107" s="12"/>
    </row>
    <row r="108" spans="1:51" s="43" customFormat="1" ht="26.25" customHeight="1">
      <c r="A108" s="334"/>
      <c r="B108" s="320"/>
      <c r="C108" s="321"/>
      <c r="D108" s="20" t="s">
        <v>93</v>
      </c>
      <c r="E108" s="20" t="s">
        <v>95</v>
      </c>
      <c r="F108" s="144"/>
      <c r="G108" s="144">
        <v>5</v>
      </c>
      <c r="H108" s="21"/>
      <c r="I108" s="21">
        <v>10</v>
      </c>
      <c r="J108" s="144"/>
      <c r="K108" s="144">
        <v>10</v>
      </c>
      <c r="L108" s="21"/>
      <c r="M108" s="21"/>
      <c r="N108" s="144"/>
      <c r="O108" s="21"/>
      <c r="P108" s="167">
        <v>42614</v>
      </c>
      <c r="Q108" s="140">
        <v>42736</v>
      </c>
      <c r="R108" s="146">
        <v>1500</v>
      </c>
      <c r="S108" s="146">
        <v>0</v>
      </c>
      <c r="T108" s="146">
        <v>0</v>
      </c>
      <c r="U108" s="146">
        <f>SUM(R108:T108)</f>
        <v>1500</v>
      </c>
      <c r="V108" s="146">
        <v>1500</v>
      </c>
      <c r="W108" s="146"/>
      <c r="X108" s="146"/>
      <c r="Y108" s="146"/>
      <c r="Z108" s="146" t="s">
        <v>291</v>
      </c>
      <c r="AA108" s="146"/>
      <c r="AB108" s="215">
        <f t="shared" si="14"/>
        <v>0</v>
      </c>
      <c r="AC108" s="146">
        <f t="shared" si="13"/>
        <v>0</v>
      </c>
      <c r="AD108" s="21"/>
      <c r="AE108" s="215">
        <f t="shared" si="15"/>
        <v>4790</v>
      </c>
      <c r="AF108" s="238"/>
      <c r="AG108" s="199">
        <f>AB108/12*4</f>
        <v>0</v>
      </c>
      <c r="AH108" s="199">
        <f t="shared" si="3"/>
        <v>0</v>
      </c>
      <c r="AI108" s="157">
        <f>AE108/11*4</f>
        <v>1741.8181818181818</v>
      </c>
      <c r="AJ108" s="146"/>
      <c r="AK108" s="157">
        <f>AB108</f>
        <v>0</v>
      </c>
      <c r="AL108" s="157">
        <f t="shared" si="16"/>
        <v>0</v>
      </c>
      <c r="AM108" s="157">
        <f>AE108</f>
        <v>4790</v>
      </c>
      <c r="AN108" s="146">
        <f t="shared" si="17"/>
        <v>0</v>
      </c>
      <c r="AO108" s="157">
        <f t="shared" si="18"/>
        <v>0</v>
      </c>
      <c r="AP108" s="157">
        <f t="shared" si="19"/>
        <v>0</v>
      </c>
      <c r="AQ108" s="217">
        <f t="shared" si="20"/>
        <v>4790</v>
      </c>
      <c r="AR108" s="354"/>
      <c r="AS108" s="52"/>
      <c r="AT108" s="85">
        <v>1</v>
      </c>
      <c r="AU108" s="367"/>
      <c r="AV108" s="83"/>
      <c r="AW108" s="13" t="s">
        <v>315</v>
      </c>
      <c r="AX108" s="12"/>
      <c r="AY108" s="12"/>
    </row>
    <row r="109" spans="1:51" s="43" customFormat="1" ht="41.25" customHeight="1" hidden="1" outlineLevel="1">
      <c r="A109" s="332"/>
      <c r="B109" s="314"/>
      <c r="C109" s="315"/>
      <c r="D109" s="51" t="s">
        <v>93</v>
      </c>
      <c r="E109" s="51" t="s">
        <v>424</v>
      </c>
      <c r="F109" s="144"/>
      <c r="G109" s="144"/>
      <c r="H109" s="21"/>
      <c r="I109" s="72"/>
      <c r="J109" s="144"/>
      <c r="K109" s="144"/>
      <c r="L109" s="21"/>
      <c r="M109" s="21"/>
      <c r="N109" s="144"/>
      <c r="O109" s="21"/>
      <c r="P109" s="167">
        <v>42614</v>
      </c>
      <c r="Q109" s="140"/>
      <c r="R109" s="157"/>
      <c r="S109" s="157"/>
      <c r="T109" s="157"/>
      <c r="U109" s="157"/>
      <c r="V109" s="157"/>
      <c r="W109" s="157"/>
      <c r="X109" s="157"/>
      <c r="Y109" s="157"/>
      <c r="Z109" s="157" t="s">
        <v>291</v>
      </c>
      <c r="AA109" s="157"/>
      <c r="AB109" s="215">
        <f t="shared" si="14"/>
        <v>0</v>
      </c>
      <c r="AC109" s="146">
        <f t="shared" si="13"/>
        <v>0</v>
      </c>
      <c r="AD109" s="72"/>
      <c r="AE109" s="215">
        <f t="shared" si="15"/>
        <v>0</v>
      </c>
      <c r="AF109" s="262"/>
      <c r="AG109" s="262">
        <f>AB109/12*4</f>
        <v>0</v>
      </c>
      <c r="AH109" s="262">
        <f t="shared" si="3"/>
        <v>0</v>
      </c>
      <c r="AI109" s="261">
        <f>AE109/11*4</f>
        <v>0</v>
      </c>
      <c r="AJ109" s="157"/>
      <c r="AK109" s="157">
        <f>AB109</f>
        <v>0</v>
      </c>
      <c r="AL109" s="157">
        <f t="shared" si="16"/>
        <v>0</v>
      </c>
      <c r="AM109" s="157">
        <f>AE109</f>
        <v>0</v>
      </c>
      <c r="AN109" s="146">
        <f t="shared" si="17"/>
        <v>0</v>
      </c>
      <c r="AO109" s="157">
        <f t="shared" si="18"/>
        <v>0</v>
      </c>
      <c r="AP109" s="157">
        <f t="shared" si="19"/>
        <v>0</v>
      </c>
      <c r="AQ109" s="217">
        <f t="shared" si="20"/>
        <v>0</v>
      </c>
      <c r="AR109" s="354"/>
      <c r="AS109" s="38"/>
      <c r="AT109" s="85">
        <v>1</v>
      </c>
      <c r="AU109" s="367"/>
      <c r="AV109" s="83"/>
      <c r="AW109" s="13"/>
      <c r="AX109" s="12"/>
      <c r="AY109" s="259" t="s">
        <v>363</v>
      </c>
    </row>
    <row r="110" spans="1:51" s="43" customFormat="1" ht="39" customHeight="1" hidden="1" outlineLevel="1">
      <c r="A110" s="333"/>
      <c r="B110" s="317"/>
      <c r="C110" s="318"/>
      <c r="D110" s="51" t="s">
        <v>93</v>
      </c>
      <c r="E110" s="51" t="s">
        <v>424</v>
      </c>
      <c r="F110" s="144"/>
      <c r="G110" s="144"/>
      <c r="H110" s="21"/>
      <c r="I110" s="72"/>
      <c r="J110" s="144"/>
      <c r="K110" s="144"/>
      <c r="L110" s="21"/>
      <c r="M110" s="21"/>
      <c r="N110" s="144"/>
      <c r="O110" s="21"/>
      <c r="P110" s="167">
        <v>42614</v>
      </c>
      <c r="Q110" s="140"/>
      <c r="R110" s="157"/>
      <c r="S110" s="157"/>
      <c r="T110" s="157"/>
      <c r="U110" s="157"/>
      <c r="V110" s="157"/>
      <c r="W110" s="157"/>
      <c r="X110" s="157"/>
      <c r="Y110" s="157"/>
      <c r="Z110" s="157" t="s">
        <v>291</v>
      </c>
      <c r="AA110" s="157"/>
      <c r="AB110" s="215">
        <f t="shared" si="14"/>
        <v>0</v>
      </c>
      <c r="AC110" s="146">
        <f t="shared" si="13"/>
        <v>0</v>
      </c>
      <c r="AD110" s="72"/>
      <c r="AE110" s="215">
        <f t="shared" si="15"/>
        <v>0</v>
      </c>
      <c r="AF110" s="262"/>
      <c r="AG110" s="262">
        <f>AB110/12*4</f>
        <v>0</v>
      </c>
      <c r="AH110" s="262">
        <f t="shared" si="3"/>
        <v>0</v>
      </c>
      <c r="AI110" s="261">
        <f>AE110/11*4</f>
        <v>0</v>
      </c>
      <c r="AJ110" s="157"/>
      <c r="AK110" s="157">
        <f>AB110</f>
        <v>0</v>
      </c>
      <c r="AL110" s="157">
        <f t="shared" si="16"/>
        <v>0</v>
      </c>
      <c r="AM110" s="157">
        <f>AE110</f>
        <v>0</v>
      </c>
      <c r="AN110" s="146">
        <f t="shared" si="17"/>
        <v>0</v>
      </c>
      <c r="AO110" s="157">
        <f t="shared" si="18"/>
        <v>0</v>
      </c>
      <c r="AP110" s="157">
        <f t="shared" si="19"/>
        <v>0</v>
      </c>
      <c r="AQ110" s="217">
        <f t="shared" si="20"/>
        <v>0</v>
      </c>
      <c r="AR110" s="355"/>
      <c r="AS110" s="38"/>
      <c r="AT110" s="85">
        <v>1</v>
      </c>
      <c r="AU110" s="357"/>
      <c r="AV110" s="83"/>
      <c r="AW110" s="13"/>
      <c r="AX110" s="12"/>
      <c r="AY110" s="258" t="s">
        <v>279</v>
      </c>
    </row>
    <row r="111" spans="1:51" s="43" customFormat="1" ht="30" customHeight="1" hidden="1" outlineLevel="1">
      <c r="A111" s="334"/>
      <c r="B111" s="320"/>
      <c r="C111" s="321"/>
      <c r="D111" s="51" t="s">
        <v>93</v>
      </c>
      <c r="E111" s="308" t="s">
        <v>423</v>
      </c>
      <c r="F111" s="144"/>
      <c r="G111" s="144"/>
      <c r="H111" s="21"/>
      <c r="I111" s="72"/>
      <c r="J111" s="144"/>
      <c r="K111" s="144"/>
      <c r="L111" s="21"/>
      <c r="M111" s="21"/>
      <c r="N111" s="144"/>
      <c r="O111" s="21"/>
      <c r="P111" s="140"/>
      <c r="Q111" s="140"/>
      <c r="R111" s="146"/>
      <c r="S111" s="146"/>
      <c r="T111" s="146"/>
      <c r="U111" s="146"/>
      <c r="V111" s="146"/>
      <c r="W111" s="146"/>
      <c r="X111" s="146"/>
      <c r="Y111" s="146"/>
      <c r="Z111" s="146" t="s">
        <v>291</v>
      </c>
      <c r="AA111" s="146"/>
      <c r="AB111" s="215">
        <f t="shared" si="14"/>
        <v>0</v>
      </c>
      <c r="AC111" s="146">
        <f t="shared" si="13"/>
        <v>0</v>
      </c>
      <c r="AD111" s="21"/>
      <c r="AE111" s="215">
        <f t="shared" si="15"/>
        <v>0</v>
      </c>
      <c r="AF111" s="238"/>
      <c r="AG111" s="199"/>
      <c r="AH111" s="199">
        <f t="shared" si="3"/>
        <v>0</v>
      </c>
      <c r="AI111" s="157"/>
      <c r="AJ111" s="146"/>
      <c r="AK111" s="157"/>
      <c r="AL111" s="157">
        <f t="shared" si="16"/>
        <v>0</v>
      </c>
      <c r="AM111" s="157"/>
      <c r="AN111" s="146">
        <f t="shared" si="17"/>
        <v>0</v>
      </c>
      <c r="AO111" s="157">
        <f t="shared" si="18"/>
        <v>0</v>
      </c>
      <c r="AP111" s="157">
        <f t="shared" si="19"/>
        <v>0</v>
      </c>
      <c r="AQ111" s="217">
        <f t="shared" si="20"/>
        <v>0</v>
      </c>
      <c r="AR111" s="39"/>
      <c r="AS111" s="180"/>
      <c r="AT111" s="177">
        <v>1</v>
      </c>
      <c r="AU111" s="251" t="s">
        <v>348</v>
      </c>
      <c r="AV111" s="83"/>
      <c r="AW111" s="178" t="s">
        <v>316</v>
      </c>
      <c r="AX111" s="12"/>
      <c r="AY111" s="179" t="s">
        <v>349</v>
      </c>
    </row>
    <row r="112" spans="1:51" s="43" customFormat="1" ht="38.25" hidden="1" outlineLevel="1">
      <c r="A112" s="278" t="s">
        <v>400</v>
      </c>
      <c r="B112" s="278" t="s">
        <v>19</v>
      </c>
      <c r="C112" s="47" t="s">
        <v>403</v>
      </c>
      <c r="D112" s="20" t="s">
        <v>43</v>
      </c>
      <c r="E112" s="20" t="s">
        <v>34</v>
      </c>
      <c r="F112" s="144"/>
      <c r="G112" s="144"/>
      <c r="H112" s="21"/>
      <c r="I112" s="21"/>
      <c r="J112" s="144"/>
      <c r="K112" s="144"/>
      <c r="L112" s="21"/>
      <c r="M112" s="21"/>
      <c r="N112" s="144"/>
      <c r="O112" s="21"/>
      <c r="P112" s="19"/>
      <c r="Q112" s="140"/>
      <c r="R112" s="146"/>
      <c r="S112" s="146"/>
      <c r="T112" s="146"/>
      <c r="U112" s="146"/>
      <c r="V112" s="146"/>
      <c r="W112" s="146"/>
      <c r="X112" s="146"/>
      <c r="Y112" s="146"/>
      <c r="Z112" s="146"/>
      <c r="AA112" s="218">
        <v>130041</v>
      </c>
      <c r="AB112" s="215">
        <f t="shared" si="14"/>
        <v>0</v>
      </c>
      <c r="AC112" s="146">
        <f t="shared" si="13"/>
        <v>130041</v>
      </c>
      <c r="AD112" s="72"/>
      <c r="AE112" s="215">
        <f t="shared" si="15"/>
        <v>0</v>
      </c>
      <c r="AF112" s="266"/>
      <c r="AG112" s="199">
        <f>AB112/12*4</f>
        <v>0</v>
      </c>
      <c r="AH112" s="199">
        <f t="shared" si="3"/>
        <v>0</v>
      </c>
      <c r="AI112" s="157">
        <f>AE112/11*4</f>
        <v>0</v>
      </c>
      <c r="AJ112" s="218">
        <v>130041</v>
      </c>
      <c r="AK112" s="157">
        <f>AB112</f>
        <v>0</v>
      </c>
      <c r="AL112" s="157">
        <f t="shared" si="16"/>
        <v>130041</v>
      </c>
      <c r="AM112" s="157">
        <f>AE112</f>
        <v>0</v>
      </c>
      <c r="AN112" s="146">
        <f t="shared" si="17"/>
        <v>130041</v>
      </c>
      <c r="AO112" s="157">
        <f t="shared" si="18"/>
        <v>0</v>
      </c>
      <c r="AP112" s="157">
        <f t="shared" si="19"/>
        <v>130041</v>
      </c>
      <c r="AQ112" s="217">
        <f t="shared" si="20"/>
        <v>0</v>
      </c>
      <c r="AR112" s="39"/>
      <c r="AS112" s="38" t="s">
        <v>143</v>
      </c>
      <c r="AT112" s="86"/>
      <c r="AU112" s="22"/>
      <c r="AV112" s="83"/>
      <c r="AW112" s="13"/>
      <c r="AX112" s="12"/>
      <c r="AY112" s="12"/>
    </row>
    <row r="113" spans="1:51" s="43" customFormat="1" ht="12.75" hidden="1" outlineLevel="1">
      <c r="A113" s="332"/>
      <c r="B113" s="314"/>
      <c r="C113" s="315"/>
      <c r="D113" s="20" t="s">
        <v>43</v>
      </c>
      <c r="E113" s="20" t="s">
        <v>34</v>
      </c>
      <c r="F113" s="144"/>
      <c r="G113" s="144"/>
      <c r="H113" s="21"/>
      <c r="I113" s="21"/>
      <c r="J113" s="144"/>
      <c r="K113" s="144"/>
      <c r="L113" s="21"/>
      <c r="M113" s="21"/>
      <c r="N113" s="144"/>
      <c r="O113" s="21"/>
      <c r="P113" s="19"/>
      <c r="Q113" s="140"/>
      <c r="R113" s="146"/>
      <c r="S113" s="146"/>
      <c r="T113" s="146"/>
      <c r="U113" s="146"/>
      <c r="V113" s="146"/>
      <c r="W113" s="146"/>
      <c r="X113" s="146"/>
      <c r="Y113" s="146"/>
      <c r="Z113" s="146"/>
      <c r="AA113" s="146"/>
      <c r="AB113" s="215">
        <f t="shared" si="14"/>
        <v>0</v>
      </c>
      <c r="AC113" s="146">
        <f t="shared" si="13"/>
        <v>0</v>
      </c>
      <c r="AD113" s="21"/>
      <c r="AE113" s="215">
        <f t="shared" si="15"/>
        <v>0</v>
      </c>
      <c r="AF113" s="238"/>
      <c r="AG113" s="199"/>
      <c r="AH113" s="199">
        <f t="shared" si="3"/>
        <v>0</v>
      </c>
      <c r="AI113" s="157"/>
      <c r="AJ113" s="146"/>
      <c r="AK113" s="157"/>
      <c r="AL113" s="157">
        <f t="shared" si="16"/>
        <v>0</v>
      </c>
      <c r="AM113" s="157"/>
      <c r="AN113" s="146">
        <f t="shared" si="17"/>
        <v>0</v>
      </c>
      <c r="AO113" s="157">
        <f t="shared" si="18"/>
        <v>0</v>
      </c>
      <c r="AP113" s="157">
        <f t="shared" si="19"/>
        <v>0</v>
      </c>
      <c r="AQ113" s="217">
        <f t="shared" si="20"/>
        <v>0</v>
      </c>
      <c r="AR113" s="39"/>
      <c r="AS113" s="38"/>
      <c r="AT113" s="86"/>
      <c r="AU113" s="22"/>
      <c r="AV113" s="83"/>
      <c r="AW113" s="13"/>
      <c r="AX113" s="12"/>
      <c r="AY113" s="12"/>
    </row>
    <row r="114" spans="1:51" s="43" customFormat="1" ht="12.75" hidden="1" outlineLevel="1">
      <c r="A114" s="333"/>
      <c r="B114" s="317"/>
      <c r="C114" s="318"/>
      <c r="D114" s="20" t="s">
        <v>43</v>
      </c>
      <c r="E114" s="20" t="s">
        <v>34</v>
      </c>
      <c r="F114" s="144"/>
      <c r="G114" s="144"/>
      <c r="H114" s="21"/>
      <c r="I114" s="21"/>
      <c r="J114" s="144"/>
      <c r="K114" s="144"/>
      <c r="L114" s="21"/>
      <c r="M114" s="21"/>
      <c r="N114" s="144"/>
      <c r="O114" s="21"/>
      <c r="P114" s="19"/>
      <c r="Q114" s="140"/>
      <c r="R114" s="146"/>
      <c r="S114" s="146"/>
      <c r="T114" s="146"/>
      <c r="U114" s="146"/>
      <c r="V114" s="146"/>
      <c r="W114" s="146"/>
      <c r="X114" s="146"/>
      <c r="Y114" s="146"/>
      <c r="Z114" s="146"/>
      <c r="AA114" s="146"/>
      <c r="AB114" s="215">
        <f t="shared" si="14"/>
        <v>0</v>
      </c>
      <c r="AC114" s="146">
        <f t="shared" si="13"/>
        <v>0</v>
      </c>
      <c r="AD114" s="21"/>
      <c r="AE114" s="215">
        <f t="shared" si="15"/>
        <v>0</v>
      </c>
      <c r="AF114" s="238"/>
      <c r="AG114" s="199"/>
      <c r="AH114" s="199">
        <f t="shared" si="3"/>
        <v>0</v>
      </c>
      <c r="AI114" s="157"/>
      <c r="AJ114" s="146"/>
      <c r="AK114" s="157"/>
      <c r="AL114" s="157">
        <f t="shared" si="16"/>
        <v>0</v>
      </c>
      <c r="AM114" s="157"/>
      <c r="AN114" s="146">
        <f t="shared" si="17"/>
        <v>0</v>
      </c>
      <c r="AO114" s="157">
        <f t="shared" si="18"/>
        <v>0</v>
      </c>
      <c r="AP114" s="157">
        <f t="shared" si="19"/>
        <v>0</v>
      </c>
      <c r="AQ114" s="217">
        <f t="shared" si="20"/>
        <v>0</v>
      </c>
      <c r="AR114" s="39"/>
      <c r="AS114" s="38"/>
      <c r="AT114" s="86"/>
      <c r="AU114" s="22"/>
      <c r="AV114" s="83"/>
      <c r="AW114" s="13"/>
      <c r="AX114" s="12"/>
      <c r="AY114" s="12"/>
    </row>
    <row r="115" spans="1:51" s="43" customFormat="1" ht="12.75" hidden="1" outlineLevel="1">
      <c r="A115" s="333"/>
      <c r="B115" s="317"/>
      <c r="C115" s="318"/>
      <c r="D115" s="20" t="s">
        <v>43</v>
      </c>
      <c r="E115" s="20" t="s">
        <v>34</v>
      </c>
      <c r="F115" s="144"/>
      <c r="G115" s="144"/>
      <c r="H115" s="21"/>
      <c r="I115" s="21"/>
      <c r="J115" s="144"/>
      <c r="K115" s="144"/>
      <c r="L115" s="21"/>
      <c r="M115" s="21"/>
      <c r="N115" s="144"/>
      <c r="O115" s="21"/>
      <c r="P115" s="19"/>
      <c r="Q115" s="140"/>
      <c r="R115" s="146"/>
      <c r="S115" s="146"/>
      <c r="T115" s="146"/>
      <c r="U115" s="146"/>
      <c r="V115" s="146"/>
      <c r="W115" s="146"/>
      <c r="X115" s="146"/>
      <c r="Y115" s="146"/>
      <c r="Z115" s="146"/>
      <c r="AA115" s="146"/>
      <c r="AB115" s="215">
        <f t="shared" si="14"/>
        <v>0</v>
      </c>
      <c r="AC115" s="146">
        <f t="shared" si="13"/>
        <v>0</v>
      </c>
      <c r="AD115" s="21"/>
      <c r="AE115" s="215">
        <f t="shared" si="15"/>
        <v>0</v>
      </c>
      <c r="AF115" s="238"/>
      <c r="AG115" s="199"/>
      <c r="AH115" s="199">
        <f t="shared" si="3"/>
        <v>0</v>
      </c>
      <c r="AI115" s="157"/>
      <c r="AJ115" s="146"/>
      <c r="AK115" s="157"/>
      <c r="AL115" s="157">
        <f t="shared" si="16"/>
        <v>0</v>
      </c>
      <c r="AM115" s="157"/>
      <c r="AN115" s="146">
        <f t="shared" si="17"/>
        <v>0</v>
      </c>
      <c r="AO115" s="157">
        <f t="shared" si="18"/>
        <v>0</v>
      </c>
      <c r="AP115" s="157">
        <f t="shared" si="19"/>
        <v>0</v>
      </c>
      <c r="AQ115" s="217">
        <f t="shared" si="20"/>
        <v>0</v>
      </c>
      <c r="AR115" s="39"/>
      <c r="AS115" s="38"/>
      <c r="AT115" s="86"/>
      <c r="AU115" s="22"/>
      <c r="AV115" s="83"/>
      <c r="AW115" s="13"/>
      <c r="AX115" s="12"/>
      <c r="AY115" s="12"/>
    </row>
    <row r="116" spans="1:51" s="43" customFormat="1" ht="12.75" hidden="1" outlineLevel="1">
      <c r="A116" s="333"/>
      <c r="B116" s="317"/>
      <c r="C116" s="318"/>
      <c r="D116" s="20" t="s">
        <v>43</v>
      </c>
      <c r="E116" s="20" t="s">
        <v>34</v>
      </c>
      <c r="F116" s="144"/>
      <c r="G116" s="144"/>
      <c r="H116" s="21"/>
      <c r="I116" s="21"/>
      <c r="J116" s="144"/>
      <c r="K116" s="144"/>
      <c r="L116" s="21"/>
      <c r="M116" s="21"/>
      <c r="N116" s="144"/>
      <c r="O116" s="21"/>
      <c r="P116" s="19"/>
      <c r="Q116" s="140"/>
      <c r="R116" s="146"/>
      <c r="S116" s="146"/>
      <c r="T116" s="146"/>
      <c r="U116" s="146"/>
      <c r="V116" s="146"/>
      <c r="W116" s="146"/>
      <c r="X116" s="146"/>
      <c r="Y116" s="146"/>
      <c r="Z116" s="146"/>
      <c r="AA116" s="146"/>
      <c r="AB116" s="215">
        <f t="shared" si="14"/>
        <v>0</v>
      </c>
      <c r="AC116" s="146">
        <f t="shared" si="13"/>
        <v>0</v>
      </c>
      <c r="AD116" s="21"/>
      <c r="AE116" s="215">
        <f t="shared" si="15"/>
        <v>0</v>
      </c>
      <c r="AF116" s="238"/>
      <c r="AG116" s="199"/>
      <c r="AH116" s="199">
        <f t="shared" si="3"/>
        <v>0</v>
      </c>
      <c r="AI116" s="157"/>
      <c r="AJ116" s="146"/>
      <c r="AK116" s="157"/>
      <c r="AL116" s="157">
        <f t="shared" si="16"/>
        <v>0</v>
      </c>
      <c r="AM116" s="157"/>
      <c r="AN116" s="146">
        <f t="shared" si="17"/>
        <v>0</v>
      </c>
      <c r="AO116" s="157">
        <f t="shared" si="18"/>
        <v>0</v>
      </c>
      <c r="AP116" s="157">
        <f t="shared" si="19"/>
        <v>0</v>
      </c>
      <c r="AQ116" s="217">
        <f t="shared" si="20"/>
        <v>0</v>
      </c>
      <c r="AR116" s="39"/>
      <c r="AS116" s="38"/>
      <c r="AT116" s="86"/>
      <c r="AU116" s="22"/>
      <c r="AV116" s="83"/>
      <c r="AW116" s="13"/>
      <c r="AX116" s="12"/>
      <c r="AY116" s="12"/>
    </row>
    <row r="117" spans="1:51" s="43" customFormat="1" ht="12.75" hidden="1" outlineLevel="1">
      <c r="A117" s="333"/>
      <c r="B117" s="317"/>
      <c r="C117" s="318"/>
      <c r="D117" s="20" t="s">
        <v>43</v>
      </c>
      <c r="E117" s="20" t="s">
        <v>34</v>
      </c>
      <c r="F117" s="144"/>
      <c r="G117" s="144"/>
      <c r="H117" s="21"/>
      <c r="I117" s="21"/>
      <c r="J117" s="144"/>
      <c r="K117" s="144"/>
      <c r="L117" s="21"/>
      <c r="M117" s="21"/>
      <c r="N117" s="144"/>
      <c r="O117" s="21"/>
      <c r="P117" s="19"/>
      <c r="Q117" s="140"/>
      <c r="R117" s="146"/>
      <c r="S117" s="146"/>
      <c r="T117" s="146"/>
      <c r="U117" s="146"/>
      <c r="V117" s="146"/>
      <c r="W117" s="146"/>
      <c r="X117" s="146"/>
      <c r="Y117" s="146"/>
      <c r="Z117" s="146"/>
      <c r="AA117" s="146"/>
      <c r="AB117" s="215">
        <f t="shared" si="14"/>
        <v>0</v>
      </c>
      <c r="AC117" s="146">
        <f t="shared" si="13"/>
        <v>0</v>
      </c>
      <c r="AD117" s="21"/>
      <c r="AE117" s="215">
        <f t="shared" si="15"/>
        <v>0</v>
      </c>
      <c r="AF117" s="238"/>
      <c r="AG117" s="199"/>
      <c r="AH117" s="199">
        <f t="shared" si="3"/>
        <v>0</v>
      </c>
      <c r="AI117" s="157"/>
      <c r="AJ117" s="146"/>
      <c r="AK117" s="157"/>
      <c r="AL117" s="157">
        <f t="shared" si="16"/>
        <v>0</v>
      </c>
      <c r="AM117" s="157"/>
      <c r="AN117" s="146">
        <f t="shared" si="17"/>
        <v>0</v>
      </c>
      <c r="AO117" s="157">
        <f t="shared" si="18"/>
        <v>0</v>
      </c>
      <c r="AP117" s="157">
        <f t="shared" si="19"/>
        <v>0</v>
      </c>
      <c r="AQ117" s="217">
        <f t="shared" si="20"/>
        <v>0</v>
      </c>
      <c r="AR117" s="39"/>
      <c r="AS117" s="48"/>
      <c r="AT117" s="86"/>
      <c r="AU117" s="22"/>
      <c r="AV117" s="83"/>
      <c r="AW117" s="13"/>
      <c r="AX117" s="12"/>
      <c r="AY117" s="12"/>
    </row>
    <row r="118" spans="1:51" s="43" customFormat="1" ht="40.5" customHeight="1" collapsed="1">
      <c r="A118" s="278" t="s">
        <v>400</v>
      </c>
      <c r="B118" s="278" t="s">
        <v>19</v>
      </c>
      <c r="C118" s="47" t="s">
        <v>403</v>
      </c>
      <c r="D118" s="20" t="s">
        <v>97</v>
      </c>
      <c r="E118" s="20" t="s">
        <v>95</v>
      </c>
      <c r="F118" s="144"/>
      <c r="G118" s="144">
        <v>5</v>
      </c>
      <c r="H118" s="21"/>
      <c r="I118" s="21"/>
      <c r="J118" s="144"/>
      <c r="K118" s="144">
        <v>10</v>
      </c>
      <c r="L118" s="21"/>
      <c r="M118" s="21"/>
      <c r="N118" s="144"/>
      <c r="O118" s="21">
        <v>25</v>
      </c>
      <c r="P118" s="167">
        <v>42614</v>
      </c>
      <c r="Q118" s="140">
        <v>42736</v>
      </c>
      <c r="R118" s="146">
        <v>25000</v>
      </c>
      <c r="S118" s="146">
        <v>0</v>
      </c>
      <c r="T118" s="146">
        <v>70000</v>
      </c>
      <c r="U118" s="146">
        <f>SUM(R118:T118)</f>
        <v>95000</v>
      </c>
      <c r="V118" s="146">
        <v>95000</v>
      </c>
      <c r="W118" s="146"/>
      <c r="X118" s="146"/>
      <c r="Y118" s="218">
        <v>10000</v>
      </c>
      <c r="Z118" s="146"/>
      <c r="AA118" s="146"/>
      <c r="AB118" s="215">
        <f t="shared" si="14"/>
        <v>4800</v>
      </c>
      <c r="AC118" s="146">
        <f t="shared" si="13"/>
        <v>4800</v>
      </c>
      <c r="AD118" s="72">
        <v>2.56</v>
      </c>
      <c r="AE118" s="215">
        <f t="shared" si="15"/>
        <v>-8080</v>
      </c>
      <c r="AF118" s="238"/>
      <c r="AG118" s="199">
        <f>AB118/12*4</f>
        <v>1600</v>
      </c>
      <c r="AH118" s="199">
        <f t="shared" si="3"/>
        <v>1600</v>
      </c>
      <c r="AI118" s="157">
        <f>AE118/11*4</f>
        <v>-2938.181818181818</v>
      </c>
      <c r="AJ118" s="146"/>
      <c r="AK118" s="157">
        <f>AB118</f>
        <v>4800</v>
      </c>
      <c r="AL118" s="157">
        <f t="shared" si="16"/>
        <v>4800</v>
      </c>
      <c r="AM118" s="157">
        <f>AE118</f>
        <v>-8080</v>
      </c>
      <c r="AN118" s="146">
        <f t="shared" si="17"/>
        <v>0</v>
      </c>
      <c r="AO118" s="157">
        <f t="shared" si="18"/>
        <v>4800</v>
      </c>
      <c r="AP118" s="157">
        <f t="shared" si="19"/>
        <v>4800</v>
      </c>
      <c r="AQ118" s="217">
        <f t="shared" si="20"/>
        <v>-8080</v>
      </c>
      <c r="AR118" s="15" t="s">
        <v>98</v>
      </c>
      <c r="AS118" s="50" t="s">
        <v>154</v>
      </c>
      <c r="AT118" s="85">
        <v>1</v>
      </c>
      <c r="AU118" s="255" t="s">
        <v>281</v>
      </c>
      <c r="AV118" s="83"/>
      <c r="AW118" s="13" t="s">
        <v>317</v>
      </c>
      <c r="AX118" s="12"/>
      <c r="AY118" s="12"/>
    </row>
    <row r="119" spans="1:51" s="43" customFormat="1" ht="109.5" customHeight="1" hidden="1" outlineLevel="1">
      <c r="A119" s="331"/>
      <c r="B119" s="311"/>
      <c r="C119" s="330" t="s">
        <v>346</v>
      </c>
      <c r="D119" s="20" t="s">
        <v>97</v>
      </c>
      <c r="E119" s="307" t="s">
        <v>365</v>
      </c>
      <c r="F119" s="144"/>
      <c r="G119" s="144"/>
      <c r="H119" s="21"/>
      <c r="I119" s="21"/>
      <c r="J119" s="144"/>
      <c r="K119" s="144"/>
      <c r="L119" s="21"/>
      <c r="M119" s="21"/>
      <c r="N119" s="144"/>
      <c r="O119" s="21"/>
      <c r="P119" s="175" t="s">
        <v>350</v>
      </c>
      <c r="Q119" s="140"/>
      <c r="R119" s="146"/>
      <c r="S119" s="146"/>
      <c r="T119" s="146"/>
      <c r="U119" s="146"/>
      <c r="V119" s="146"/>
      <c r="W119" s="146"/>
      <c r="X119" s="146"/>
      <c r="Y119" s="218"/>
      <c r="Z119" s="146"/>
      <c r="AA119" s="146"/>
      <c r="AB119" s="215">
        <f t="shared" si="14"/>
        <v>0</v>
      </c>
      <c r="AC119" s="146">
        <f t="shared" si="13"/>
        <v>0</v>
      </c>
      <c r="AD119" s="21"/>
      <c r="AE119" s="215">
        <f t="shared" si="15"/>
        <v>0</v>
      </c>
      <c r="AF119" s="238"/>
      <c r="AG119" s="199"/>
      <c r="AH119" s="199">
        <f t="shared" si="3"/>
        <v>0</v>
      </c>
      <c r="AI119" s="157"/>
      <c r="AJ119" s="146"/>
      <c r="AK119" s="157"/>
      <c r="AL119" s="157">
        <f t="shared" si="16"/>
        <v>0</v>
      </c>
      <c r="AM119" s="157"/>
      <c r="AN119" s="146">
        <f t="shared" si="17"/>
        <v>0</v>
      </c>
      <c r="AO119" s="157">
        <f t="shared" si="18"/>
        <v>0</v>
      </c>
      <c r="AP119" s="157">
        <f t="shared" si="19"/>
        <v>0</v>
      </c>
      <c r="AQ119" s="217">
        <f t="shared" si="20"/>
        <v>0</v>
      </c>
      <c r="AR119" s="15" t="s">
        <v>98</v>
      </c>
      <c r="AS119" s="50"/>
      <c r="AT119" s="85"/>
      <c r="AU119" s="252"/>
      <c r="AV119" s="83"/>
      <c r="AW119" s="13"/>
      <c r="AX119" s="12"/>
      <c r="AY119" s="179" t="s">
        <v>366</v>
      </c>
    </row>
    <row r="120" spans="1:51" s="43" customFormat="1" ht="45" customHeight="1" collapsed="1">
      <c r="A120" s="278" t="s">
        <v>400</v>
      </c>
      <c r="B120" s="278" t="s">
        <v>19</v>
      </c>
      <c r="C120" s="47" t="s">
        <v>100</v>
      </c>
      <c r="D120" s="13" t="s">
        <v>101</v>
      </c>
      <c r="E120" s="13" t="s">
        <v>102</v>
      </c>
      <c r="F120" s="144"/>
      <c r="G120" s="144"/>
      <c r="H120" s="21"/>
      <c r="I120" s="21"/>
      <c r="J120" s="144"/>
      <c r="K120" s="144">
        <v>15</v>
      </c>
      <c r="L120" s="21">
        <v>15</v>
      </c>
      <c r="M120" s="21"/>
      <c r="N120" s="144"/>
      <c r="O120" s="21"/>
      <c r="P120" s="166">
        <v>42736</v>
      </c>
      <c r="Q120" s="140">
        <v>42736</v>
      </c>
      <c r="R120" s="146">
        <v>0</v>
      </c>
      <c r="S120" s="146">
        <v>0</v>
      </c>
      <c r="T120" s="146">
        <v>0</v>
      </c>
      <c r="U120" s="146">
        <f aca="true" t="shared" si="26" ref="U120:U125">SUM(R120:T120)</f>
        <v>0</v>
      </c>
      <c r="V120" s="146"/>
      <c r="W120" s="146"/>
      <c r="X120" s="146"/>
      <c r="Y120" s="146"/>
      <c r="Z120" s="146"/>
      <c r="AA120" s="157">
        <v>157330.79</v>
      </c>
      <c r="AB120" s="215">
        <f t="shared" si="14"/>
        <v>3750</v>
      </c>
      <c r="AC120" s="146">
        <f t="shared" si="13"/>
        <v>161080.79</v>
      </c>
      <c r="AD120" s="72">
        <v>3.0627</v>
      </c>
      <c r="AE120" s="215">
        <f t="shared" si="15"/>
        <v>13230</v>
      </c>
      <c r="AF120" s="267">
        <v>203777.46</v>
      </c>
      <c r="AG120" s="199">
        <v>0</v>
      </c>
      <c r="AH120" s="238"/>
      <c r="AI120" s="157">
        <v>0</v>
      </c>
      <c r="AJ120" s="157">
        <v>157330.79</v>
      </c>
      <c r="AK120" s="157">
        <f>AB120</f>
        <v>3750</v>
      </c>
      <c r="AL120" s="157">
        <f t="shared" si="16"/>
        <v>161080.79</v>
      </c>
      <c r="AM120" s="157">
        <f>AE120</f>
        <v>13230</v>
      </c>
      <c r="AN120" s="146">
        <f t="shared" si="17"/>
        <v>157330.79</v>
      </c>
      <c r="AO120" s="157">
        <f t="shared" si="18"/>
        <v>3750</v>
      </c>
      <c r="AP120" s="157">
        <f t="shared" si="19"/>
        <v>161080.79</v>
      </c>
      <c r="AQ120" s="217">
        <f t="shared" si="20"/>
        <v>13230</v>
      </c>
      <c r="AR120" s="353" t="s">
        <v>149</v>
      </c>
      <c r="AS120" s="22" t="s">
        <v>143</v>
      </c>
      <c r="AT120" s="182">
        <v>1</v>
      </c>
      <c r="AU120" s="356" t="s">
        <v>289</v>
      </c>
      <c r="AV120" s="83"/>
      <c r="AW120" s="13"/>
      <c r="AX120" s="12"/>
      <c r="AY120" s="12"/>
    </row>
    <row r="121" spans="1:51" s="43" customFormat="1" ht="43.5" customHeight="1">
      <c r="A121" s="342"/>
      <c r="B121" s="314"/>
      <c r="C121" s="315"/>
      <c r="D121" s="13" t="s">
        <v>32</v>
      </c>
      <c r="E121" s="49" t="s">
        <v>425</v>
      </c>
      <c r="F121" s="144"/>
      <c r="G121" s="144"/>
      <c r="H121" s="21"/>
      <c r="I121" s="21"/>
      <c r="J121" s="144"/>
      <c r="K121" s="144"/>
      <c r="L121" s="21"/>
      <c r="M121" s="21"/>
      <c r="N121" s="144"/>
      <c r="O121" s="21"/>
      <c r="P121" s="166">
        <v>42736</v>
      </c>
      <c r="Q121" s="140">
        <v>42736</v>
      </c>
      <c r="R121" s="146">
        <v>0</v>
      </c>
      <c r="S121" s="146">
        <v>0</v>
      </c>
      <c r="T121" s="146">
        <v>0</v>
      </c>
      <c r="U121" s="146">
        <f t="shared" si="26"/>
        <v>0</v>
      </c>
      <c r="V121" s="146"/>
      <c r="W121" s="146"/>
      <c r="X121" s="146"/>
      <c r="Y121" s="146"/>
      <c r="Z121" s="146"/>
      <c r="AA121" s="146"/>
      <c r="AB121" s="215">
        <f t="shared" si="14"/>
        <v>0</v>
      </c>
      <c r="AC121" s="146">
        <f t="shared" si="13"/>
        <v>0</v>
      </c>
      <c r="AD121" s="21"/>
      <c r="AE121" s="215">
        <f t="shared" si="15"/>
        <v>0</v>
      </c>
      <c r="AF121" s="238"/>
      <c r="AG121" s="199"/>
      <c r="AH121" s="238">
        <f t="shared" si="3"/>
        <v>0</v>
      </c>
      <c r="AI121" s="157"/>
      <c r="AJ121" s="146"/>
      <c r="AK121" s="157"/>
      <c r="AL121" s="157">
        <f t="shared" si="16"/>
        <v>0</v>
      </c>
      <c r="AM121" s="157"/>
      <c r="AN121" s="146">
        <f t="shared" si="17"/>
        <v>0</v>
      </c>
      <c r="AO121" s="157">
        <f t="shared" si="18"/>
        <v>0</v>
      </c>
      <c r="AP121" s="157">
        <f t="shared" si="19"/>
        <v>0</v>
      </c>
      <c r="AQ121" s="217">
        <f t="shared" si="20"/>
        <v>0</v>
      </c>
      <c r="AR121" s="354"/>
      <c r="AS121" s="22"/>
      <c r="AT121" s="182">
        <v>1</v>
      </c>
      <c r="AU121" s="367"/>
      <c r="AV121" s="83"/>
      <c r="AW121" s="248"/>
      <c r="AX121" s="12"/>
      <c r="AY121" s="179" t="s">
        <v>353</v>
      </c>
    </row>
    <row r="122" spans="1:51" s="43" customFormat="1" ht="31.5" customHeight="1">
      <c r="A122" s="343"/>
      <c r="B122" s="317"/>
      <c r="C122" s="318"/>
      <c r="D122" s="13" t="s">
        <v>32</v>
      </c>
      <c r="E122" s="13" t="s">
        <v>95</v>
      </c>
      <c r="F122" s="144"/>
      <c r="G122" s="144">
        <v>5</v>
      </c>
      <c r="H122" s="21"/>
      <c r="I122" s="21"/>
      <c r="J122" s="144"/>
      <c r="K122" s="144">
        <v>10</v>
      </c>
      <c r="L122" s="21">
        <v>22</v>
      </c>
      <c r="M122" s="21"/>
      <c r="N122" s="144"/>
      <c r="O122" s="21"/>
      <c r="P122" s="166">
        <v>42736</v>
      </c>
      <c r="Q122" s="140">
        <v>42736</v>
      </c>
      <c r="R122" s="146">
        <v>0</v>
      </c>
      <c r="S122" s="146">
        <v>0</v>
      </c>
      <c r="T122" s="146">
        <v>0</v>
      </c>
      <c r="U122" s="146">
        <f t="shared" si="26"/>
        <v>0</v>
      </c>
      <c r="V122" s="146"/>
      <c r="W122" s="146"/>
      <c r="X122" s="146"/>
      <c r="Y122" s="146"/>
      <c r="Z122" s="146"/>
      <c r="AA122" s="146"/>
      <c r="AB122" s="215">
        <f t="shared" si="14"/>
        <v>2750</v>
      </c>
      <c r="AC122" s="146">
        <f t="shared" si="13"/>
        <v>2750</v>
      </c>
      <c r="AD122" s="21"/>
      <c r="AE122" s="215">
        <f t="shared" si="15"/>
        <v>11868</v>
      </c>
      <c r="AF122" s="238"/>
      <c r="AG122" s="199">
        <v>0</v>
      </c>
      <c r="AH122" s="238">
        <f t="shared" si="3"/>
        <v>0</v>
      </c>
      <c r="AI122" s="157">
        <v>0</v>
      </c>
      <c r="AJ122" s="146"/>
      <c r="AK122" s="157">
        <f>AB122</f>
        <v>2750</v>
      </c>
      <c r="AL122" s="157">
        <f t="shared" si="16"/>
        <v>2750</v>
      </c>
      <c r="AM122" s="157">
        <f>AE122</f>
        <v>11868</v>
      </c>
      <c r="AN122" s="146">
        <f t="shared" si="17"/>
        <v>0</v>
      </c>
      <c r="AO122" s="157">
        <f t="shared" si="18"/>
        <v>2750</v>
      </c>
      <c r="AP122" s="157">
        <f t="shared" si="19"/>
        <v>2750</v>
      </c>
      <c r="AQ122" s="217">
        <f t="shared" si="20"/>
        <v>11868</v>
      </c>
      <c r="AR122" s="354"/>
      <c r="AS122" s="22"/>
      <c r="AT122" s="182">
        <v>1</v>
      </c>
      <c r="AU122" s="367"/>
      <c r="AV122" s="83"/>
      <c r="AW122" s="13"/>
      <c r="AX122" s="12"/>
      <c r="AY122" s="12"/>
    </row>
    <row r="123" spans="1:51" s="43" customFormat="1" ht="31.5" customHeight="1">
      <c r="A123" s="343"/>
      <c r="B123" s="317"/>
      <c r="C123" s="318"/>
      <c r="D123" s="54" t="s">
        <v>44</v>
      </c>
      <c r="E123" s="54" t="s">
        <v>103</v>
      </c>
      <c r="F123" s="144"/>
      <c r="G123" s="144">
        <v>5</v>
      </c>
      <c r="H123" s="21"/>
      <c r="I123" s="21">
        <v>10</v>
      </c>
      <c r="J123" s="144"/>
      <c r="K123" s="144">
        <v>10</v>
      </c>
      <c r="L123" s="21"/>
      <c r="M123" s="21"/>
      <c r="N123" s="144"/>
      <c r="O123" s="21"/>
      <c r="P123" s="166">
        <v>42736</v>
      </c>
      <c r="Q123" s="140">
        <v>42736</v>
      </c>
      <c r="R123" s="146">
        <v>0</v>
      </c>
      <c r="S123" s="146">
        <v>0</v>
      </c>
      <c r="T123" s="146">
        <v>0</v>
      </c>
      <c r="U123" s="146">
        <f t="shared" si="26"/>
        <v>0</v>
      </c>
      <c r="V123" s="146"/>
      <c r="W123" s="146"/>
      <c r="X123" s="146"/>
      <c r="Y123" s="146"/>
      <c r="Z123" s="146" t="s">
        <v>291</v>
      </c>
      <c r="AA123" s="146"/>
      <c r="AB123" s="215">
        <f t="shared" si="14"/>
        <v>0</v>
      </c>
      <c r="AC123" s="146">
        <f t="shared" si="13"/>
        <v>0</v>
      </c>
      <c r="AD123" s="21"/>
      <c r="AE123" s="215">
        <f t="shared" si="15"/>
        <v>4790</v>
      </c>
      <c r="AF123" s="238"/>
      <c r="AG123" s="199">
        <v>0</v>
      </c>
      <c r="AH123" s="238">
        <f t="shared" si="3"/>
        <v>0</v>
      </c>
      <c r="AI123" s="157">
        <v>0</v>
      </c>
      <c r="AJ123" s="146"/>
      <c r="AK123" s="157">
        <f>AB123</f>
        <v>0</v>
      </c>
      <c r="AL123" s="157">
        <f t="shared" si="16"/>
        <v>0</v>
      </c>
      <c r="AM123" s="157">
        <f>AE123</f>
        <v>4790</v>
      </c>
      <c r="AN123" s="146">
        <f t="shared" si="17"/>
        <v>0</v>
      </c>
      <c r="AO123" s="157">
        <f t="shared" si="18"/>
        <v>0</v>
      </c>
      <c r="AP123" s="157">
        <f t="shared" si="19"/>
        <v>0</v>
      </c>
      <c r="AQ123" s="217">
        <f t="shared" si="20"/>
        <v>4790</v>
      </c>
      <c r="AR123" s="354"/>
      <c r="AS123" s="449" t="s">
        <v>288</v>
      </c>
      <c r="AT123" s="182">
        <v>1</v>
      </c>
      <c r="AU123" s="367"/>
      <c r="AV123" s="83"/>
      <c r="AW123" s="13"/>
      <c r="AX123" s="12"/>
      <c r="AY123" s="12"/>
    </row>
    <row r="124" spans="1:51" s="43" customFormat="1" ht="37.5" customHeight="1">
      <c r="A124" s="343"/>
      <c r="B124" s="317"/>
      <c r="C124" s="318"/>
      <c r="D124" s="49" t="s">
        <v>44</v>
      </c>
      <c r="E124" s="49" t="s">
        <v>364</v>
      </c>
      <c r="F124" s="144"/>
      <c r="G124" s="144"/>
      <c r="H124" s="21"/>
      <c r="I124" s="21"/>
      <c r="J124" s="144"/>
      <c r="K124" s="144"/>
      <c r="L124" s="21"/>
      <c r="M124" s="21"/>
      <c r="N124" s="144"/>
      <c r="O124" s="21"/>
      <c r="P124" s="166"/>
      <c r="Q124" s="140"/>
      <c r="R124" s="146">
        <v>0</v>
      </c>
      <c r="S124" s="146">
        <v>0</v>
      </c>
      <c r="T124" s="146">
        <v>0</v>
      </c>
      <c r="U124" s="146">
        <f t="shared" si="26"/>
        <v>0</v>
      </c>
      <c r="V124" s="146"/>
      <c r="W124" s="146"/>
      <c r="X124" s="146"/>
      <c r="Y124" s="146"/>
      <c r="Z124" s="146" t="s">
        <v>291</v>
      </c>
      <c r="AA124" s="146"/>
      <c r="AB124" s="215">
        <f t="shared" si="14"/>
        <v>0</v>
      </c>
      <c r="AC124" s="146">
        <f t="shared" si="13"/>
        <v>0</v>
      </c>
      <c r="AD124" s="21"/>
      <c r="AE124" s="215">
        <f t="shared" si="15"/>
        <v>0</v>
      </c>
      <c r="AF124" s="238"/>
      <c r="AG124" s="199">
        <v>0</v>
      </c>
      <c r="AH124" s="238">
        <f t="shared" si="3"/>
        <v>0</v>
      </c>
      <c r="AI124" s="157">
        <v>0</v>
      </c>
      <c r="AJ124" s="146"/>
      <c r="AK124" s="157">
        <f>AB124</f>
        <v>0</v>
      </c>
      <c r="AL124" s="157">
        <f t="shared" si="16"/>
        <v>0</v>
      </c>
      <c r="AM124" s="157">
        <f>AE124</f>
        <v>0</v>
      </c>
      <c r="AN124" s="146">
        <f t="shared" si="17"/>
        <v>0</v>
      </c>
      <c r="AO124" s="157">
        <f t="shared" si="18"/>
        <v>0</v>
      </c>
      <c r="AP124" s="157">
        <f t="shared" si="19"/>
        <v>0</v>
      </c>
      <c r="AQ124" s="217">
        <f t="shared" si="20"/>
        <v>0</v>
      </c>
      <c r="AR124" s="354"/>
      <c r="AS124" s="450"/>
      <c r="AT124" s="182">
        <v>1</v>
      </c>
      <c r="AU124" s="357"/>
      <c r="AV124" s="83"/>
      <c r="AW124" s="13"/>
      <c r="AX124" s="12"/>
      <c r="AY124" s="259" t="s">
        <v>363</v>
      </c>
    </row>
    <row r="125" spans="1:51" s="43" customFormat="1" ht="31.5" customHeight="1">
      <c r="A125" s="344"/>
      <c r="B125" s="320"/>
      <c r="C125" s="321"/>
      <c r="D125" s="54" t="s">
        <v>44</v>
      </c>
      <c r="E125" s="54" t="s">
        <v>34</v>
      </c>
      <c r="F125" s="144"/>
      <c r="G125" s="144"/>
      <c r="H125" s="21"/>
      <c r="I125" s="21"/>
      <c r="J125" s="144"/>
      <c r="K125" s="144"/>
      <c r="L125" s="21"/>
      <c r="M125" s="21"/>
      <c r="N125" s="144"/>
      <c r="O125" s="21"/>
      <c r="P125" s="166">
        <v>42736</v>
      </c>
      <c r="Q125" s="140">
        <v>42736</v>
      </c>
      <c r="R125" s="146">
        <v>0</v>
      </c>
      <c r="S125" s="146">
        <v>0</v>
      </c>
      <c r="T125" s="146">
        <v>0</v>
      </c>
      <c r="U125" s="146">
        <f t="shared" si="26"/>
        <v>0</v>
      </c>
      <c r="V125" s="146"/>
      <c r="W125" s="146"/>
      <c r="X125" s="146"/>
      <c r="Y125" s="146"/>
      <c r="Z125" s="146"/>
      <c r="AA125" s="146"/>
      <c r="AB125" s="215">
        <f t="shared" si="14"/>
        <v>0</v>
      </c>
      <c r="AC125" s="146">
        <f t="shared" si="13"/>
        <v>0</v>
      </c>
      <c r="AD125" s="21"/>
      <c r="AE125" s="215">
        <f t="shared" si="15"/>
        <v>0</v>
      </c>
      <c r="AF125" s="238"/>
      <c r="AG125" s="199">
        <v>0</v>
      </c>
      <c r="AH125" s="238">
        <f t="shared" si="3"/>
        <v>0</v>
      </c>
      <c r="AI125" s="157">
        <v>0</v>
      </c>
      <c r="AJ125" s="146"/>
      <c r="AK125" s="157">
        <f>AB125</f>
        <v>0</v>
      </c>
      <c r="AL125" s="157">
        <f t="shared" si="16"/>
        <v>0</v>
      </c>
      <c r="AM125" s="157">
        <f>AE125</f>
        <v>0</v>
      </c>
      <c r="AN125" s="146">
        <f t="shared" si="17"/>
        <v>0</v>
      </c>
      <c r="AO125" s="157">
        <f t="shared" si="18"/>
        <v>0</v>
      </c>
      <c r="AP125" s="157">
        <f t="shared" si="19"/>
        <v>0</v>
      </c>
      <c r="AQ125" s="217">
        <f t="shared" si="20"/>
        <v>0</v>
      </c>
      <c r="AR125" s="355"/>
      <c r="AS125" s="451"/>
      <c r="AT125" s="101"/>
      <c r="AU125" s="223"/>
      <c r="AV125" s="102"/>
      <c r="AW125" s="15"/>
      <c r="AX125" s="14"/>
      <c r="AY125" s="12"/>
    </row>
    <row r="126" spans="1:51" s="43" customFormat="1" ht="40.5" customHeight="1">
      <c r="A126" s="278" t="s">
        <v>400</v>
      </c>
      <c r="B126" s="278" t="s">
        <v>99</v>
      </c>
      <c r="C126" s="47" t="s">
        <v>401</v>
      </c>
      <c r="D126" s="20" t="s">
        <v>32</v>
      </c>
      <c r="E126" s="20" t="s">
        <v>34</v>
      </c>
      <c r="F126" s="144"/>
      <c r="G126" s="144"/>
      <c r="H126" s="21"/>
      <c r="I126" s="21"/>
      <c r="J126" s="144"/>
      <c r="K126" s="144"/>
      <c r="L126" s="21"/>
      <c r="M126" s="21"/>
      <c r="N126" s="144"/>
      <c r="O126" s="21"/>
      <c r="P126" s="19"/>
      <c r="Q126" s="140"/>
      <c r="R126" s="146"/>
      <c r="S126" s="146"/>
      <c r="T126" s="146"/>
      <c r="U126" s="146"/>
      <c r="V126" s="146"/>
      <c r="W126" s="146"/>
      <c r="X126" s="146"/>
      <c r="Y126" s="146"/>
      <c r="Z126" s="146"/>
      <c r="AA126" s="157">
        <v>177325.64</v>
      </c>
      <c r="AB126" s="215">
        <f t="shared" si="14"/>
        <v>0</v>
      </c>
      <c r="AC126" s="146">
        <f t="shared" si="13"/>
        <v>177325.64</v>
      </c>
      <c r="AD126" s="21">
        <v>2.2918</v>
      </c>
      <c r="AE126" s="215">
        <f t="shared" si="15"/>
        <v>0</v>
      </c>
      <c r="AF126" s="146">
        <v>59108.55</v>
      </c>
      <c r="AG126" s="157">
        <f>AB126/12*4</f>
        <v>0</v>
      </c>
      <c r="AH126" s="157">
        <f t="shared" si="3"/>
        <v>59108.55</v>
      </c>
      <c r="AI126" s="157">
        <f>AE126/11*4</f>
        <v>0</v>
      </c>
      <c r="AJ126" s="146">
        <v>177325.64</v>
      </c>
      <c r="AK126" s="157">
        <f>AB126</f>
        <v>0</v>
      </c>
      <c r="AL126" s="157">
        <f t="shared" si="16"/>
        <v>177325.64</v>
      </c>
      <c r="AM126" s="157">
        <f>AE126</f>
        <v>0</v>
      </c>
      <c r="AN126" s="146">
        <f t="shared" si="17"/>
        <v>177325.64</v>
      </c>
      <c r="AO126" s="157">
        <f t="shared" si="18"/>
        <v>0</v>
      </c>
      <c r="AP126" s="157">
        <f t="shared" si="19"/>
        <v>177325.64</v>
      </c>
      <c r="AQ126" s="217">
        <f t="shared" si="20"/>
        <v>0</v>
      </c>
      <c r="AR126" s="39"/>
      <c r="AS126" s="22" t="s">
        <v>146</v>
      </c>
      <c r="AT126" s="87"/>
      <c r="AU126" s="22"/>
      <c r="AV126" s="83"/>
      <c r="AW126" s="13"/>
      <c r="AX126" s="12"/>
      <c r="AY126" s="12"/>
    </row>
    <row r="127" spans="1:51" s="43" customFormat="1" ht="24" customHeight="1">
      <c r="A127" s="332"/>
      <c r="B127" s="314"/>
      <c r="C127" s="315"/>
      <c r="D127" s="20" t="s">
        <v>32</v>
      </c>
      <c r="E127" s="20" t="s">
        <v>34</v>
      </c>
      <c r="F127" s="144"/>
      <c r="G127" s="144"/>
      <c r="H127" s="21"/>
      <c r="I127" s="21"/>
      <c r="J127" s="144"/>
      <c r="K127" s="144"/>
      <c r="L127" s="21"/>
      <c r="M127" s="21"/>
      <c r="N127" s="144"/>
      <c r="O127" s="21"/>
      <c r="P127" s="19"/>
      <c r="Q127" s="140"/>
      <c r="R127" s="146"/>
      <c r="S127" s="146"/>
      <c r="T127" s="146"/>
      <c r="U127" s="146"/>
      <c r="V127" s="146"/>
      <c r="W127" s="146"/>
      <c r="X127" s="146"/>
      <c r="Y127" s="146"/>
      <c r="Z127" s="146"/>
      <c r="AA127" s="146"/>
      <c r="AB127" s="215">
        <f t="shared" si="14"/>
        <v>0</v>
      </c>
      <c r="AC127" s="146">
        <f t="shared" si="13"/>
        <v>0</v>
      </c>
      <c r="AD127" s="21"/>
      <c r="AE127" s="215">
        <f t="shared" si="15"/>
        <v>0</v>
      </c>
      <c r="AF127" s="238"/>
      <c r="AG127" s="199"/>
      <c r="AH127" s="199">
        <f t="shared" si="3"/>
        <v>0</v>
      </c>
      <c r="AI127" s="157"/>
      <c r="AJ127" s="146"/>
      <c r="AK127" s="157"/>
      <c r="AL127" s="157">
        <f t="shared" si="16"/>
        <v>0</v>
      </c>
      <c r="AM127" s="157"/>
      <c r="AN127" s="146">
        <f t="shared" si="17"/>
        <v>0</v>
      </c>
      <c r="AO127" s="157">
        <f t="shared" si="18"/>
        <v>0</v>
      </c>
      <c r="AP127" s="157">
        <f t="shared" si="19"/>
        <v>0</v>
      </c>
      <c r="AQ127" s="217">
        <f t="shared" si="20"/>
        <v>0</v>
      </c>
      <c r="AR127" s="39"/>
      <c r="AS127" s="38"/>
      <c r="AT127" s="87"/>
      <c r="AU127" s="22"/>
      <c r="AV127" s="83"/>
      <c r="AW127" s="13"/>
      <c r="AX127" s="12"/>
      <c r="AY127" s="12"/>
    </row>
    <row r="128" spans="1:51" s="43" customFormat="1" ht="30" customHeight="1">
      <c r="A128" s="334"/>
      <c r="B128" s="320"/>
      <c r="C128" s="321"/>
      <c r="D128" s="51" t="s">
        <v>32</v>
      </c>
      <c r="E128" s="51" t="s">
        <v>391</v>
      </c>
      <c r="F128" s="144"/>
      <c r="G128" s="144"/>
      <c r="H128" s="21"/>
      <c r="I128" s="21"/>
      <c r="J128" s="144"/>
      <c r="K128" s="144">
        <v>20</v>
      </c>
      <c r="L128" s="21">
        <v>22</v>
      </c>
      <c r="M128" s="21"/>
      <c r="N128" s="144"/>
      <c r="O128" s="21"/>
      <c r="P128" s="167">
        <v>42614</v>
      </c>
      <c r="Q128" s="140">
        <v>42736</v>
      </c>
      <c r="R128" s="157">
        <v>15000</v>
      </c>
      <c r="S128" s="157">
        <v>0</v>
      </c>
      <c r="T128" s="157">
        <v>0</v>
      </c>
      <c r="U128" s="157">
        <f>SUM(R128:T128)</f>
        <v>15000</v>
      </c>
      <c r="V128" s="146">
        <v>15000</v>
      </c>
      <c r="W128" s="146"/>
      <c r="X128" s="146"/>
      <c r="Y128" s="146"/>
      <c r="Z128" s="146"/>
      <c r="AA128" s="157"/>
      <c r="AB128" s="215">
        <f t="shared" si="14"/>
        <v>2750</v>
      </c>
      <c r="AC128" s="146">
        <f t="shared" si="13"/>
        <v>2750</v>
      </c>
      <c r="AD128" s="30"/>
      <c r="AE128" s="215">
        <f t="shared" si="15"/>
        <v>16658</v>
      </c>
      <c r="AF128" s="266"/>
      <c r="AG128" s="199">
        <f>AB128/12*4</f>
        <v>916.6666666666666</v>
      </c>
      <c r="AH128" s="199">
        <f t="shared" si="3"/>
        <v>916.6666666666666</v>
      </c>
      <c r="AI128" s="157">
        <f>AE128/11*4</f>
        <v>6057.454545454545</v>
      </c>
      <c r="AJ128" s="157"/>
      <c r="AK128" s="157">
        <f aca="true" t="shared" si="27" ref="AK128:AK138">AB128</f>
        <v>2750</v>
      </c>
      <c r="AL128" s="157">
        <f t="shared" si="16"/>
        <v>2750</v>
      </c>
      <c r="AM128" s="157">
        <f aca="true" t="shared" si="28" ref="AM128:AM138">AE128</f>
        <v>16658</v>
      </c>
      <c r="AN128" s="146">
        <f t="shared" si="17"/>
        <v>0</v>
      </c>
      <c r="AO128" s="157">
        <f t="shared" si="18"/>
        <v>2750</v>
      </c>
      <c r="AP128" s="157">
        <f t="shared" si="19"/>
        <v>2750</v>
      </c>
      <c r="AQ128" s="217">
        <f t="shared" si="20"/>
        <v>16658</v>
      </c>
      <c r="AR128" s="88" t="s">
        <v>298</v>
      </c>
      <c r="AS128" s="38"/>
      <c r="AT128" s="85">
        <v>1</v>
      </c>
      <c r="AU128" s="251" t="s">
        <v>299</v>
      </c>
      <c r="AV128" s="83"/>
      <c r="AW128" s="13" t="s">
        <v>322</v>
      </c>
      <c r="AX128" s="12"/>
      <c r="AY128" s="12"/>
    </row>
    <row r="129" spans="1:51" s="43" customFormat="1" ht="24.75" customHeight="1" hidden="1" outlineLevel="1">
      <c r="A129" s="332"/>
      <c r="B129" s="314"/>
      <c r="C129" s="315"/>
      <c r="D129" s="20" t="s">
        <v>44</v>
      </c>
      <c r="E129" s="20" t="s">
        <v>34</v>
      </c>
      <c r="F129" s="144"/>
      <c r="G129" s="144"/>
      <c r="H129" s="21"/>
      <c r="I129" s="21"/>
      <c r="J129" s="144"/>
      <c r="K129" s="144"/>
      <c r="L129" s="21"/>
      <c r="M129" s="21"/>
      <c r="N129" s="144"/>
      <c r="O129" s="21"/>
      <c r="P129" s="167">
        <v>42430</v>
      </c>
      <c r="Q129" s="140">
        <v>42736</v>
      </c>
      <c r="R129" s="146"/>
      <c r="S129" s="146"/>
      <c r="T129" s="146"/>
      <c r="U129" s="146"/>
      <c r="V129" s="146"/>
      <c r="W129" s="146"/>
      <c r="X129" s="146"/>
      <c r="Y129" s="146"/>
      <c r="Z129" s="146"/>
      <c r="AA129" s="146"/>
      <c r="AB129" s="215">
        <f t="shared" si="14"/>
        <v>0</v>
      </c>
      <c r="AC129" s="146">
        <f t="shared" si="13"/>
        <v>0</v>
      </c>
      <c r="AD129" s="21"/>
      <c r="AE129" s="215">
        <f t="shared" si="15"/>
        <v>0</v>
      </c>
      <c r="AF129" s="238"/>
      <c r="AG129" s="199">
        <f>AB129/12*10</f>
        <v>0</v>
      </c>
      <c r="AH129" s="199">
        <f t="shared" si="3"/>
        <v>0</v>
      </c>
      <c r="AI129" s="157">
        <f>AE129/11*9</f>
        <v>0</v>
      </c>
      <c r="AJ129" s="146"/>
      <c r="AK129" s="157">
        <f t="shared" si="27"/>
        <v>0</v>
      </c>
      <c r="AL129" s="157">
        <f t="shared" si="16"/>
        <v>0</v>
      </c>
      <c r="AM129" s="157">
        <f t="shared" si="28"/>
        <v>0</v>
      </c>
      <c r="AN129" s="146">
        <f t="shared" si="17"/>
        <v>0</v>
      </c>
      <c r="AO129" s="157">
        <f t="shared" si="18"/>
        <v>0</v>
      </c>
      <c r="AP129" s="157">
        <f t="shared" si="19"/>
        <v>0</v>
      </c>
      <c r="AQ129" s="217">
        <f t="shared" si="20"/>
        <v>0</v>
      </c>
      <c r="AR129" s="353" t="s">
        <v>148</v>
      </c>
      <c r="AS129" s="38"/>
      <c r="AT129" s="87"/>
      <c r="AU129" s="22"/>
      <c r="AV129" s="83"/>
      <c r="AW129" s="13"/>
      <c r="AX129" s="12"/>
      <c r="AY129" s="12"/>
    </row>
    <row r="130" spans="1:51" s="43" customFormat="1" ht="24.75" customHeight="1" hidden="1" outlineLevel="1">
      <c r="A130" s="333"/>
      <c r="B130" s="317"/>
      <c r="C130" s="318"/>
      <c r="D130" s="20" t="s">
        <v>44</v>
      </c>
      <c r="E130" s="20" t="s">
        <v>34</v>
      </c>
      <c r="F130" s="144"/>
      <c r="G130" s="144"/>
      <c r="H130" s="21"/>
      <c r="I130" s="21"/>
      <c r="J130" s="144"/>
      <c r="K130" s="144"/>
      <c r="L130" s="21"/>
      <c r="M130" s="21"/>
      <c r="N130" s="144"/>
      <c r="O130" s="21"/>
      <c r="P130" s="167">
        <v>42430</v>
      </c>
      <c r="Q130" s="140">
        <v>42736</v>
      </c>
      <c r="R130" s="146"/>
      <c r="S130" s="146"/>
      <c r="T130" s="146"/>
      <c r="U130" s="146"/>
      <c r="V130" s="146"/>
      <c r="W130" s="146"/>
      <c r="X130" s="146"/>
      <c r="Y130" s="146"/>
      <c r="Z130" s="146"/>
      <c r="AA130" s="146"/>
      <c r="AB130" s="215">
        <f t="shared" si="14"/>
        <v>0</v>
      </c>
      <c r="AC130" s="146">
        <f t="shared" si="13"/>
        <v>0</v>
      </c>
      <c r="AD130" s="21"/>
      <c r="AE130" s="215">
        <f t="shared" si="15"/>
        <v>0</v>
      </c>
      <c r="AF130" s="238"/>
      <c r="AG130" s="199">
        <f>AB130/12*10</f>
        <v>0</v>
      </c>
      <c r="AH130" s="199">
        <f t="shared" si="3"/>
        <v>0</v>
      </c>
      <c r="AI130" s="157">
        <f>AE130/11*9</f>
        <v>0</v>
      </c>
      <c r="AJ130" s="146"/>
      <c r="AK130" s="157">
        <f t="shared" si="27"/>
        <v>0</v>
      </c>
      <c r="AL130" s="157">
        <f t="shared" si="16"/>
        <v>0</v>
      </c>
      <c r="AM130" s="157">
        <f t="shared" si="28"/>
        <v>0</v>
      </c>
      <c r="AN130" s="146">
        <f t="shared" si="17"/>
        <v>0</v>
      </c>
      <c r="AO130" s="157">
        <f t="shared" si="18"/>
        <v>0</v>
      </c>
      <c r="AP130" s="157">
        <f t="shared" si="19"/>
        <v>0</v>
      </c>
      <c r="AQ130" s="217">
        <f t="shared" si="20"/>
        <v>0</v>
      </c>
      <c r="AR130" s="354"/>
      <c r="AS130" s="38"/>
      <c r="AT130" s="87"/>
      <c r="AU130" s="22"/>
      <c r="AV130" s="83"/>
      <c r="AW130" s="13"/>
      <c r="AX130" s="12"/>
      <c r="AY130" s="12"/>
    </row>
    <row r="131" spans="1:51" s="43" customFormat="1" ht="24.75" customHeight="1" hidden="1" outlineLevel="1">
      <c r="A131" s="333"/>
      <c r="B131" s="317"/>
      <c r="C131" s="318"/>
      <c r="D131" s="20" t="s">
        <v>44</v>
      </c>
      <c r="E131" s="20" t="s">
        <v>34</v>
      </c>
      <c r="F131" s="144"/>
      <c r="G131" s="144"/>
      <c r="H131" s="21"/>
      <c r="I131" s="21"/>
      <c r="J131" s="144"/>
      <c r="K131" s="144"/>
      <c r="L131" s="21"/>
      <c r="M131" s="21"/>
      <c r="N131" s="144"/>
      <c r="O131" s="21"/>
      <c r="P131" s="167">
        <v>42614</v>
      </c>
      <c r="Q131" s="140">
        <v>42736</v>
      </c>
      <c r="R131" s="146"/>
      <c r="S131" s="146"/>
      <c r="T131" s="146"/>
      <c r="U131" s="146"/>
      <c r="V131" s="146"/>
      <c r="W131" s="146"/>
      <c r="X131" s="146"/>
      <c r="Y131" s="146"/>
      <c r="Z131" s="146"/>
      <c r="AA131" s="146"/>
      <c r="AB131" s="215">
        <f t="shared" si="14"/>
        <v>0</v>
      </c>
      <c r="AC131" s="146">
        <f t="shared" si="13"/>
        <v>0</v>
      </c>
      <c r="AD131" s="21"/>
      <c r="AE131" s="215">
        <f t="shared" si="15"/>
        <v>0</v>
      </c>
      <c r="AF131" s="238"/>
      <c r="AG131" s="199">
        <f>AB131/12*4</f>
        <v>0</v>
      </c>
      <c r="AH131" s="199">
        <f t="shared" si="3"/>
        <v>0</v>
      </c>
      <c r="AI131" s="157">
        <f>AE131/11*4</f>
        <v>0</v>
      </c>
      <c r="AJ131" s="146"/>
      <c r="AK131" s="157">
        <f t="shared" si="27"/>
        <v>0</v>
      </c>
      <c r="AL131" s="157">
        <f t="shared" si="16"/>
        <v>0</v>
      </c>
      <c r="AM131" s="157">
        <f t="shared" si="28"/>
        <v>0</v>
      </c>
      <c r="AN131" s="146">
        <f t="shared" si="17"/>
        <v>0</v>
      </c>
      <c r="AO131" s="157">
        <f t="shared" si="18"/>
        <v>0</v>
      </c>
      <c r="AP131" s="157">
        <f t="shared" si="19"/>
        <v>0</v>
      </c>
      <c r="AQ131" s="217">
        <f t="shared" si="20"/>
        <v>0</v>
      </c>
      <c r="AR131" s="354"/>
      <c r="AS131" s="38"/>
      <c r="AT131" s="87"/>
      <c r="AU131" s="22"/>
      <c r="AV131" s="83"/>
      <c r="AW131" s="13"/>
      <c r="AX131" s="12"/>
      <c r="AY131" s="12"/>
    </row>
    <row r="132" spans="1:51" s="43" customFormat="1" ht="24.75" customHeight="1" hidden="1" outlineLevel="1">
      <c r="A132" s="333"/>
      <c r="B132" s="317"/>
      <c r="C132" s="318"/>
      <c r="D132" s="20" t="s">
        <v>43</v>
      </c>
      <c r="E132" s="20" t="s">
        <v>34</v>
      </c>
      <c r="F132" s="144"/>
      <c r="G132" s="144"/>
      <c r="H132" s="21"/>
      <c r="I132" s="21"/>
      <c r="J132" s="144"/>
      <c r="K132" s="144"/>
      <c r="L132" s="21"/>
      <c r="M132" s="21"/>
      <c r="N132" s="144"/>
      <c r="O132" s="21"/>
      <c r="P132" s="167">
        <v>42430</v>
      </c>
      <c r="Q132" s="140">
        <v>42736</v>
      </c>
      <c r="R132" s="146"/>
      <c r="S132" s="146"/>
      <c r="T132" s="146"/>
      <c r="U132" s="146"/>
      <c r="V132" s="146"/>
      <c r="W132" s="146"/>
      <c r="X132" s="146"/>
      <c r="Y132" s="146"/>
      <c r="Z132" s="146"/>
      <c r="AA132" s="146"/>
      <c r="AB132" s="215">
        <f t="shared" si="14"/>
        <v>0</v>
      </c>
      <c r="AC132" s="146">
        <f t="shared" si="13"/>
        <v>0</v>
      </c>
      <c r="AD132" s="21"/>
      <c r="AE132" s="215">
        <f t="shared" si="15"/>
        <v>0</v>
      </c>
      <c r="AF132" s="238"/>
      <c r="AG132" s="199">
        <f>AB132/12*10</f>
        <v>0</v>
      </c>
      <c r="AH132" s="199">
        <f t="shared" si="3"/>
        <v>0</v>
      </c>
      <c r="AI132" s="157">
        <f>AE132/11*9</f>
        <v>0</v>
      </c>
      <c r="AJ132" s="146"/>
      <c r="AK132" s="157">
        <f t="shared" si="27"/>
        <v>0</v>
      </c>
      <c r="AL132" s="157">
        <f t="shared" si="16"/>
        <v>0</v>
      </c>
      <c r="AM132" s="157">
        <f t="shared" si="28"/>
        <v>0</v>
      </c>
      <c r="AN132" s="146">
        <f t="shared" si="17"/>
        <v>0</v>
      </c>
      <c r="AO132" s="157">
        <f t="shared" si="18"/>
        <v>0</v>
      </c>
      <c r="AP132" s="157">
        <f t="shared" si="19"/>
        <v>0</v>
      </c>
      <c r="AQ132" s="217">
        <f t="shared" si="20"/>
        <v>0</v>
      </c>
      <c r="AR132" s="354"/>
      <c r="AS132" s="38"/>
      <c r="AT132" s="87"/>
      <c r="AU132" s="22"/>
      <c r="AV132" s="83"/>
      <c r="AW132" s="13"/>
      <c r="AX132" s="12"/>
      <c r="AY132" s="12"/>
    </row>
    <row r="133" spans="1:51" s="43" customFormat="1" ht="24.75" customHeight="1" hidden="1" outlineLevel="1">
      <c r="A133" s="333"/>
      <c r="B133" s="317"/>
      <c r="C133" s="318"/>
      <c r="D133" s="20" t="s">
        <v>44</v>
      </c>
      <c r="E133" s="20" t="s">
        <v>95</v>
      </c>
      <c r="F133" s="144"/>
      <c r="G133" s="144">
        <v>5</v>
      </c>
      <c r="H133" s="21"/>
      <c r="I133" s="21">
        <v>10</v>
      </c>
      <c r="J133" s="144"/>
      <c r="K133" s="144">
        <v>10</v>
      </c>
      <c r="L133" s="21"/>
      <c r="M133" s="21"/>
      <c r="N133" s="144"/>
      <c r="O133" s="21"/>
      <c r="P133" s="167">
        <v>42614</v>
      </c>
      <c r="Q133" s="140">
        <v>42736</v>
      </c>
      <c r="R133" s="146">
        <v>0</v>
      </c>
      <c r="S133" s="146">
        <v>0</v>
      </c>
      <c r="T133" s="146">
        <v>0</v>
      </c>
      <c r="U133" s="146">
        <f>SUM(R133:T133)</f>
        <v>0</v>
      </c>
      <c r="V133" s="146"/>
      <c r="W133" s="146"/>
      <c r="X133" s="146"/>
      <c r="Y133" s="146"/>
      <c r="Z133" s="146" t="s">
        <v>273</v>
      </c>
      <c r="AA133" s="146"/>
      <c r="AB133" s="215">
        <f t="shared" si="14"/>
        <v>0</v>
      </c>
      <c r="AC133" s="146">
        <f t="shared" si="13"/>
        <v>0</v>
      </c>
      <c r="AD133" s="21"/>
      <c r="AE133" s="215">
        <f t="shared" si="15"/>
        <v>4790</v>
      </c>
      <c r="AF133" s="238"/>
      <c r="AG133" s="199">
        <f>AB133/12*10</f>
        <v>0</v>
      </c>
      <c r="AH133" s="199">
        <f t="shared" si="3"/>
        <v>0</v>
      </c>
      <c r="AI133" s="157">
        <f>AE133/11*9</f>
        <v>3919.090909090909</v>
      </c>
      <c r="AJ133" s="146"/>
      <c r="AK133" s="157">
        <f t="shared" si="27"/>
        <v>0</v>
      </c>
      <c r="AL133" s="157">
        <f t="shared" si="16"/>
        <v>0</v>
      </c>
      <c r="AM133" s="157">
        <f t="shared" si="28"/>
        <v>4790</v>
      </c>
      <c r="AN133" s="146">
        <f t="shared" si="17"/>
        <v>0</v>
      </c>
      <c r="AO133" s="157">
        <f t="shared" si="18"/>
        <v>0</v>
      </c>
      <c r="AP133" s="157">
        <f t="shared" si="19"/>
        <v>0</v>
      </c>
      <c r="AQ133" s="217">
        <f t="shared" si="20"/>
        <v>4790</v>
      </c>
      <c r="AR133" s="354"/>
      <c r="AS133" s="38"/>
      <c r="AT133" s="85">
        <v>1</v>
      </c>
      <c r="AU133" s="356" t="s">
        <v>358</v>
      </c>
      <c r="AV133" s="138"/>
      <c r="AW133" s="13"/>
      <c r="AX133" s="12"/>
      <c r="AY133" s="12"/>
    </row>
    <row r="134" spans="1:51" s="43" customFormat="1" ht="24.75" customHeight="1" hidden="1" outlineLevel="1">
      <c r="A134" s="334"/>
      <c r="B134" s="320"/>
      <c r="C134" s="321"/>
      <c r="D134" s="20" t="s">
        <v>33</v>
      </c>
      <c r="E134" s="20" t="s">
        <v>95</v>
      </c>
      <c r="F134" s="144"/>
      <c r="G134" s="144">
        <v>5</v>
      </c>
      <c r="H134" s="21"/>
      <c r="I134" s="21"/>
      <c r="J134" s="144"/>
      <c r="K134" s="144">
        <v>10</v>
      </c>
      <c r="L134" s="21"/>
      <c r="M134" s="21">
        <v>20</v>
      </c>
      <c r="N134" s="144"/>
      <c r="O134" s="21"/>
      <c r="P134" s="167">
        <v>42614</v>
      </c>
      <c r="Q134" s="140">
        <v>42736</v>
      </c>
      <c r="R134" s="146">
        <v>0</v>
      </c>
      <c r="S134" s="146">
        <v>0</v>
      </c>
      <c r="T134" s="146">
        <v>0</v>
      </c>
      <c r="U134" s="146">
        <f>SUM(R134:T134)</f>
        <v>0</v>
      </c>
      <c r="V134" s="146"/>
      <c r="W134" s="146"/>
      <c r="X134" s="146"/>
      <c r="Y134" s="146"/>
      <c r="Z134" s="146"/>
      <c r="AA134" s="146"/>
      <c r="AB134" s="215">
        <f t="shared" si="14"/>
        <v>0</v>
      </c>
      <c r="AC134" s="146">
        <f t="shared" si="13"/>
        <v>0</v>
      </c>
      <c r="AD134" s="21"/>
      <c r="AE134" s="215">
        <f t="shared" si="15"/>
        <v>-4790</v>
      </c>
      <c r="AF134" s="238"/>
      <c r="AG134" s="199">
        <f>AB134/12*10</f>
        <v>0</v>
      </c>
      <c r="AH134" s="199">
        <f t="shared" si="3"/>
        <v>0</v>
      </c>
      <c r="AI134" s="157">
        <f>AE134/11*9</f>
        <v>-3919.090909090909</v>
      </c>
      <c r="AJ134" s="146"/>
      <c r="AK134" s="157">
        <f t="shared" si="27"/>
        <v>0</v>
      </c>
      <c r="AL134" s="157">
        <f t="shared" si="16"/>
        <v>0</v>
      </c>
      <c r="AM134" s="157">
        <f t="shared" si="28"/>
        <v>-4790</v>
      </c>
      <c r="AN134" s="146">
        <f t="shared" si="17"/>
        <v>0</v>
      </c>
      <c r="AO134" s="157">
        <f t="shared" si="18"/>
        <v>0</v>
      </c>
      <c r="AP134" s="157">
        <f t="shared" si="19"/>
        <v>0</v>
      </c>
      <c r="AQ134" s="217">
        <f t="shared" si="20"/>
        <v>-4790</v>
      </c>
      <c r="AR134" s="355"/>
      <c r="AS134" s="38"/>
      <c r="AT134" s="85">
        <v>1</v>
      </c>
      <c r="AU134" s="357"/>
      <c r="AV134" s="83"/>
      <c r="AW134" s="13"/>
      <c r="AX134" s="12"/>
      <c r="AY134" s="12"/>
    </row>
    <row r="135" spans="1:51" s="17" customFormat="1" ht="25.5" collapsed="1">
      <c r="A135" s="278" t="s">
        <v>402</v>
      </c>
      <c r="B135" s="276" t="s">
        <v>106</v>
      </c>
      <c r="C135" s="22" t="s">
        <v>107</v>
      </c>
      <c r="D135" s="20" t="s">
        <v>55</v>
      </c>
      <c r="E135" s="20" t="s">
        <v>102</v>
      </c>
      <c r="F135" s="144"/>
      <c r="G135" s="144"/>
      <c r="H135" s="21"/>
      <c r="I135" s="21"/>
      <c r="J135" s="144"/>
      <c r="K135" s="144">
        <v>20</v>
      </c>
      <c r="L135" s="21">
        <v>8</v>
      </c>
      <c r="M135" s="21">
        <v>12</v>
      </c>
      <c r="N135" s="144"/>
      <c r="O135" s="21"/>
      <c r="P135" s="167">
        <v>42552</v>
      </c>
      <c r="Q135" s="140">
        <v>42736</v>
      </c>
      <c r="R135" s="146">
        <v>0</v>
      </c>
      <c r="S135" s="146">
        <v>0</v>
      </c>
      <c r="T135" s="146">
        <v>0</v>
      </c>
      <c r="U135" s="146">
        <f>SUM(R135:T135)</f>
        <v>0</v>
      </c>
      <c r="V135" s="146"/>
      <c r="W135" s="146"/>
      <c r="X135" s="146"/>
      <c r="Y135" s="146"/>
      <c r="Z135" s="146"/>
      <c r="AA135" s="146"/>
      <c r="AB135" s="215">
        <f t="shared" si="14"/>
        <v>2000</v>
      </c>
      <c r="AC135" s="146">
        <f t="shared" si="13"/>
        <v>2000</v>
      </c>
      <c r="AD135" s="21"/>
      <c r="AE135" s="215">
        <f t="shared" si="15"/>
        <v>7056</v>
      </c>
      <c r="AF135" s="238"/>
      <c r="AG135" s="199">
        <f>AB135/12*6</f>
        <v>1000</v>
      </c>
      <c r="AH135" s="199">
        <f t="shared" si="3"/>
        <v>1000</v>
      </c>
      <c r="AI135" s="157">
        <f>AE135/11*5</f>
        <v>3207.2727272727275</v>
      </c>
      <c r="AJ135" s="146"/>
      <c r="AK135" s="157">
        <f t="shared" si="27"/>
        <v>2000</v>
      </c>
      <c r="AL135" s="157">
        <f t="shared" si="16"/>
        <v>2000</v>
      </c>
      <c r="AM135" s="157">
        <f t="shared" si="28"/>
        <v>7056</v>
      </c>
      <c r="AN135" s="146">
        <f t="shared" si="17"/>
        <v>0</v>
      </c>
      <c r="AO135" s="157">
        <f t="shared" si="18"/>
        <v>2000</v>
      </c>
      <c r="AP135" s="157">
        <f t="shared" si="19"/>
        <v>2000</v>
      </c>
      <c r="AQ135" s="217">
        <f t="shared" si="20"/>
        <v>7056</v>
      </c>
      <c r="AR135" s="358" t="s">
        <v>108</v>
      </c>
      <c r="AS135" s="22" t="s">
        <v>143</v>
      </c>
      <c r="AT135" s="221">
        <v>1</v>
      </c>
      <c r="AU135" s="22" t="s">
        <v>283</v>
      </c>
      <c r="AV135" s="221"/>
      <c r="AW135" s="20" t="s">
        <v>318</v>
      </c>
      <c r="AX135" s="21"/>
      <c r="AY135" s="21"/>
    </row>
    <row r="136" spans="1:51" s="17" customFormat="1" ht="38.25">
      <c r="A136" s="331"/>
      <c r="B136" s="311"/>
      <c r="C136" s="312"/>
      <c r="D136" s="20" t="s">
        <v>32</v>
      </c>
      <c r="E136" s="20" t="s">
        <v>109</v>
      </c>
      <c r="F136" s="144"/>
      <c r="G136" s="144"/>
      <c r="H136" s="21"/>
      <c r="I136" s="21"/>
      <c r="J136" s="144"/>
      <c r="K136" s="144">
        <v>20</v>
      </c>
      <c r="L136" s="21">
        <v>22</v>
      </c>
      <c r="M136" s="21"/>
      <c r="N136" s="144"/>
      <c r="O136" s="21"/>
      <c r="P136" s="167">
        <v>42552</v>
      </c>
      <c r="Q136" s="140">
        <v>42736</v>
      </c>
      <c r="R136" s="146">
        <v>0</v>
      </c>
      <c r="S136" s="146">
        <v>0</v>
      </c>
      <c r="T136" s="146">
        <v>0</v>
      </c>
      <c r="U136" s="146">
        <f>SUM(R136:T136)</f>
        <v>0</v>
      </c>
      <c r="V136" s="146"/>
      <c r="W136" s="146"/>
      <c r="X136" s="146"/>
      <c r="Y136" s="146"/>
      <c r="Z136" s="146"/>
      <c r="AA136" s="146"/>
      <c r="AB136" s="215">
        <f t="shared" si="14"/>
        <v>2750</v>
      </c>
      <c r="AC136" s="146">
        <f t="shared" si="13"/>
        <v>2750</v>
      </c>
      <c r="AD136" s="21"/>
      <c r="AE136" s="215">
        <f t="shared" si="15"/>
        <v>16658</v>
      </c>
      <c r="AF136" s="238"/>
      <c r="AG136" s="199">
        <f>AB136/12*6</f>
        <v>1375</v>
      </c>
      <c r="AH136" s="199">
        <f t="shared" si="3"/>
        <v>1375</v>
      </c>
      <c r="AI136" s="157">
        <f>AE136/11*9</f>
        <v>13629.272727272726</v>
      </c>
      <c r="AJ136" s="146"/>
      <c r="AK136" s="157">
        <f t="shared" si="27"/>
        <v>2750</v>
      </c>
      <c r="AL136" s="157">
        <f t="shared" si="16"/>
        <v>2750</v>
      </c>
      <c r="AM136" s="157">
        <f t="shared" si="28"/>
        <v>16658</v>
      </c>
      <c r="AN136" s="146">
        <f t="shared" si="17"/>
        <v>0</v>
      </c>
      <c r="AO136" s="157">
        <f t="shared" si="18"/>
        <v>2750</v>
      </c>
      <c r="AP136" s="157">
        <f t="shared" si="19"/>
        <v>2750</v>
      </c>
      <c r="AQ136" s="217">
        <f t="shared" si="20"/>
        <v>16658</v>
      </c>
      <c r="AR136" s="359"/>
      <c r="AS136" s="22" t="s">
        <v>143</v>
      </c>
      <c r="AT136" s="221">
        <v>1</v>
      </c>
      <c r="AU136" s="22" t="s">
        <v>284</v>
      </c>
      <c r="AV136" s="221"/>
      <c r="AW136" s="20"/>
      <c r="AX136" s="21"/>
      <c r="AY136" s="21"/>
    </row>
    <row r="137" spans="1:51" s="17" customFormat="1" ht="33" customHeight="1" hidden="1" outlineLevel="1">
      <c r="A137" s="332"/>
      <c r="B137" s="314"/>
      <c r="C137" s="315"/>
      <c r="D137" s="20" t="s">
        <v>112</v>
      </c>
      <c r="E137" s="20" t="s">
        <v>34</v>
      </c>
      <c r="F137" s="144"/>
      <c r="G137" s="144"/>
      <c r="H137" s="21"/>
      <c r="I137" s="21"/>
      <c r="J137" s="144"/>
      <c r="K137" s="144"/>
      <c r="L137" s="21"/>
      <c r="M137" s="21"/>
      <c r="N137" s="144"/>
      <c r="O137" s="21"/>
      <c r="P137" s="167">
        <v>42552</v>
      </c>
      <c r="Q137" s="140">
        <v>42736</v>
      </c>
      <c r="R137" s="146"/>
      <c r="S137" s="146"/>
      <c r="T137" s="146"/>
      <c r="U137" s="146"/>
      <c r="V137" s="146"/>
      <c r="W137" s="146"/>
      <c r="X137" s="146"/>
      <c r="Y137" s="146"/>
      <c r="Z137" s="146"/>
      <c r="AA137" s="146"/>
      <c r="AB137" s="215">
        <f t="shared" si="14"/>
        <v>0</v>
      </c>
      <c r="AC137" s="146">
        <f t="shared" si="13"/>
        <v>0</v>
      </c>
      <c r="AD137" s="21"/>
      <c r="AE137" s="215">
        <f t="shared" si="15"/>
        <v>0</v>
      </c>
      <c r="AF137" s="238"/>
      <c r="AG137" s="199">
        <f>AB137/12*6</f>
        <v>0</v>
      </c>
      <c r="AH137" s="199">
        <f t="shared" si="3"/>
        <v>0</v>
      </c>
      <c r="AI137" s="157">
        <f>AE137/11*9</f>
        <v>0</v>
      </c>
      <c r="AJ137" s="146"/>
      <c r="AK137" s="157">
        <f t="shared" si="27"/>
        <v>0</v>
      </c>
      <c r="AL137" s="157">
        <f t="shared" si="16"/>
        <v>0</v>
      </c>
      <c r="AM137" s="157">
        <f t="shared" si="28"/>
        <v>0</v>
      </c>
      <c r="AN137" s="146">
        <f t="shared" si="17"/>
        <v>0</v>
      </c>
      <c r="AO137" s="157">
        <f t="shared" si="18"/>
        <v>0</v>
      </c>
      <c r="AP137" s="157">
        <f t="shared" si="19"/>
        <v>0</v>
      </c>
      <c r="AQ137" s="217">
        <f t="shared" si="20"/>
        <v>0</v>
      </c>
      <c r="AR137" s="359"/>
      <c r="AS137" s="361" t="s">
        <v>155</v>
      </c>
      <c r="AT137" s="221"/>
      <c r="AU137" s="22"/>
      <c r="AV137" s="221"/>
      <c r="AW137" s="20"/>
      <c r="AX137" s="21"/>
      <c r="AY137" s="21"/>
    </row>
    <row r="138" spans="1:51" s="17" customFormat="1" ht="33" customHeight="1" hidden="1" outlineLevel="1">
      <c r="A138" s="334"/>
      <c r="B138" s="320"/>
      <c r="C138" s="321"/>
      <c r="D138" s="20" t="s">
        <v>112</v>
      </c>
      <c r="E138" s="20" t="s">
        <v>34</v>
      </c>
      <c r="F138" s="144"/>
      <c r="G138" s="144"/>
      <c r="H138" s="21"/>
      <c r="I138" s="21"/>
      <c r="J138" s="144"/>
      <c r="K138" s="144"/>
      <c r="L138" s="21"/>
      <c r="M138" s="21"/>
      <c r="N138" s="144"/>
      <c r="O138" s="21"/>
      <c r="P138" s="167">
        <v>42552</v>
      </c>
      <c r="Q138" s="140">
        <v>42736</v>
      </c>
      <c r="R138" s="146"/>
      <c r="S138" s="146"/>
      <c r="T138" s="146"/>
      <c r="U138" s="146"/>
      <c r="V138" s="146"/>
      <c r="W138" s="146"/>
      <c r="X138" s="146"/>
      <c r="Y138" s="146"/>
      <c r="Z138" s="146"/>
      <c r="AA138" s="146"/>
      <c r="AB138" s="215">
        <f t="shared" si="14"/>
        <v>0</v>
      </c>
      <c r="AC138" s="146">
        <f aca="true" t="shared" si="29" ref="AC138:AC165">AA138+AB138</f>
        <v>0</v>
      </c>
      <c r="AD138" s="21"/>
      <c r="AE138" s="215">
        <f t="shared" si="15"/>
        <v>0</v>
      </c>
      <c r="AF138" s="238"/>
      <c r="AG138" s="199">
        <f>AB138/12*6</f>
        <v>0</v>
      </c>
      <c r="AH138" s="199">
        <f t="shared" si="3"/>
        <v>0</v>
      </c>
      <c r="AI138" s="157">
        <f>AE138/11*9</f>
        <v>0</v>
      </c>
      <c r="AJ138" s="146"/>
      <c r="AK138" s="157">
        <f t="shared" si="27"/>
        <v>0</v>
      </c>
      <c r="AL138" s="157">
        <f t="shared" si="16"/>
        <v>0</v>
      </c>
      <c r="AM138" s="157">
        <f t="shared" si="28"/>
        <v>0</v>
      </c>
      <c r="AN138" s="146">
        <f t="shared" si="17"/>
        <v>0</v>
      </c>
      <c r="AO138" s="157">
        <f t="shared" si="18"/>
        <v>0</v>
      </c>
      <c r="AP138" s="157">
        <f t="shared" si="19"/>
        <v>0</v>
      </c>
      <c r="AQ138" s="217">
        <f t="shared" si="20"/>
        <v>0</v>
      </c>
      <c r="AR138" s="360"/>
      <c r="AS138" s="362"/>
      <c r="AT138" s="221"/>
      <c r="AU138" s="22"/>
      <c r="AV138" s="221"/>
      <c r="AW138" s="20"/>
      <c r="AX138" s="21"/>
      <c r="AY138" s="21"/>
    </row>
    <row r="139" spans="1:51" s="17" customFormat="1" ht="38.25" collapsed="1">
      <c r="A139" s="278" t="s">
        <v>402</v>
      </c>
      <c r="B139" s="276" t="s">
        <v>105</v>
      </c>
      <c r="C139" s="22" t="s">
        <v>110</v>
      </c>
      <c r="D139" s="20" t="s">
        <v>111</v>
      </c>
      <c r="E139" s="20" t="s">
        <v>34</v>
      </c>
      <c r="F139" s="144"/>
      <c r="G139" s="144"/>
      <c r="H139" s="21"/>
      <c r="I139" s="21"/>
      <c r="J139" s="144"/>
      <c r="K139" s="144"/>
      <c r="L139" s="21"/>
      <c r="M139" s="21"/>
      <c r="N139" s="144"/>
      <c r="O139" s="21"/>
      <c r="P139" s="19"/>
      <c r="Q139" s="140"/>
      <c r="R139" s="146"/>
      <c r="S139" s="146"/>
      <c r="T139" s="146"/>
      <c r="U139" s="146"/>
      <c r="V139" s="146"/>
      <c r="W139" s="146"/>
      <c r="X139" s="146"/>
      <c r="Y139" s="146"/>
      <c r="Z139" s="146"/>
      <c r="AA139" s="146"/>
      <c r="AB139" s="215">
        <f aca="true" t="shared" si="30" ref="AB139:AB165">((F139*1125+G139*2750))-((H139*1125)+(I139*2750))+((J139*1125)+(K139*1375))-((L139*1125)+(1375*M139))+(N139*908)-(O139*908)</f>
        <v>0</v>
      </c>
      <c r="AC139" s="146">
        <f t="shared" si="29"/>
        <v>0</v>
      </c>
      <c r="AD139" s="21"/>
      <c r="AE139" s="215">
        <f aca="true" t="shared" si="31" ref="AE139:AE165">((F139*491+G139*1788))-((H139*491)+(I139*1788))+((J139*491)+(K139*1373))-((L139*491)+(1373*M139))+(N139*1230)-(O139*1230)</f>
        <v>0</v>
      </c>
      <c r="AF139" s="238"/>
      <c r="AG139" s="199"/>
      <c r="AH139" s="199">
        <f t="shared" si="3"/>
        <v>0</v>
      </c>
      <c r="AI139" s="157"/>
      <c r="AJ139" s="146"/>
      <c r="AK139" s="157"/>
      <c r="AL139" s="157">
        <f aca="true" t="shared" si="32" ref="AL139:AL165">AJ139+AK139</f>
        <v>0</v>
      </c>
      <c r="AM139" s="157"/>
      <c r="AN139" s="146">
        <f aca="true" t="shared" si="33" ref="AN139:AN165">AA139</f>
        <v>0</v>
      </c>
      <c r="AO139" s="157">
        <f aca="true" t="shared" si="34" ref="AO139:AO165">AB139</f>
        <v>0</v>
      </c>
      <c r="AP139" s="157">
        <f aca="true" t="shared" si="35" ref="AP139:AP165">SUM(AN139:AO139)</f>
        <v>0</v>
      </c>
      <c r="AQ139" s="217">
        <f aca="true" t="shared" si="36" ref="AQ139:AQ165">AE139</f>
        <v>0</v>
      </c>
      <c r="AR139" s="41"/>
      <c r="AS139" s="48"/>
      <c r="AT139" s="221"/>
      <c r="AU139" s="22"/>
      <c r="AV139" s="221"/>
      <c r="AW139" s="20"/>
      <c r="AX139" s="21"/>
      <c r="AY139" s="21"/>
    </row>
    <row r="140" spans="1:51" s="17" customFormat="1" ht="25.5">
      <c r="A140" s="331"/>
      <c r="B140" s="311"/>
      <c r="C140" s="312"/>
      <c r="D140" s="20" t="s">
        <v>111</v>
      </c>
      <c r="E140" s="20" t="s">
        <v>102</v>
      </c>
      <c r="F140" s="144"/>
      <c r="G140" s="144"/>
      <c r="H140" s="21"/>
      <c r="I140" s="21"/>
      <c r="J140" s="144"/>
      <c r="K140" s="144">
        <v>20</v>
      </c>
      <c r="L140" s="21">
        <v>22</v>
      </c>
      <c r="M140" s="21"/>
      <c r="N140" s="144"/>
      <c r="O140" s="21"/>
      <c r="P140" s="167">
        <v>42583</v>
      </c>
      <c r="Q140" s="140">
        <v>42736</v>
      </c>
      <c r="R140" s="146">
        <v>0</v>
      </c>
      <c r="S140" s="146">
        <v>0</v>
      </c>
      <c r="T140" s="146">
        <v>0</v>
      </c>
      <c r="U140" s="146">
        <f>SUM(R140:T140)</f>
        <v>0</v>
      </c>
      <c r="V140" s="146"/>
      <c r="W140" s="146"/>
      <c r="X140" s="146"/>
      <c r="Y140" s="146"/>
      <c r="Z140" s="146" t="s">
        <v>291</v>
      </c>
      <c r="AA140" s="146"/>
      <c r="AB140" s="215">
        <f t="shared" si="30"/>
        <v>2750</v>
      </c>
      <c r="AC140" s="146">
        <f t="shared" si="29"/>
        <v>2750</v>
      </c>
      <c r="AD140" s="21"/>
      <c r="AE140" s="215">
        <f t="shared" si="31"/>
        <v>16658</v>
      </c>
      <c r="AF140" s="238"/>
      <c r="AG140" s="199">
        <f aca="true" t="shared" si="37" ref="AG140:AG145">AB140/12*4</f>
        <v>916.6666666666666</v>
      </c>
      <c r="AH140" s="199">
        <f t="shared" si="3"/>
        <v>916.6666666666666</v>
      </c>
      <c r="AI140" s="157">
        <f aca="true" t="shared" si="38" ref="AI140:AI145">AE140/11*4</f>
        <v>6057.454545454545</v>
      </c>
      <c r="AJ140" s="146"/>
      <c r="AK140" s="157">
        <f aca="true" t="shared" si="39" ref="AK140:AK145">AB140</f>
        <v>2750</v>
      </c>
      <c r="AL140" s="157">
        <f t="shared" si="32"/>
        <v>2750</v>
      </c>
      <c r="AM140" s="157">
        <f aca="true" t="shared" si="40" ref="AM140:AM145">AE140</f>
        <v>16658</v>
      </c>
      <c r="AN140" s="146">
        <f t="shared" si="33"/>
        <v>0</v>
      </c>
      <c r="AO140" s="157">
        <f t="shared" si="34"/>
        <v>2750</v>
      </c>
      <c r="AP140" s="157">
        <f t="shared" si="35"/>
        <v>2750</v>
      </c>
      <c r="AQ140" s="217">
        <f t="shared" si="36"/>
        <v>16658</v>
      </c>
      <c r="AR140" s="358" t="s">
        <v>108</v>
      </c>
      <c r="AS140" s="22" t="s">
        <v>143</v>
      </c>
      <c r="AT140" s="221">
        <v>1</v>
      </c>
      <c r="AU140" s="22"/>
      <c r="AV140" s="221"/>
      <c r="AW140" s="20" t="s">
        <v>318</v>
      </c>
      <c r="AX140" s="21"/>
      <c r="AY140" s="21"/>
    </row>
    <row r="141" spans="1:51" s="17" customFormat="1" ht="25.5" hidden="1" outlineLevel="1">
      <c r="A141" s="332"/>
      <c r="B141" s="314"/>
      <c r="C141" s="315"/>
      <c r="D141" s="20" t="s">
        <v>112</v>
      </c>
      <c r="E141" s="20" t="s">
        <v>34</v>
      </c>
      <c r="F141" s="144"/>
      <c r="G141" s="144"/>
      <c r="H141" s="21"/>
      <c r="I141" s="21"/>
      <c r="J141" s="144"/>
      <c r="K141" s="144"/>
      <c r="L141" s="21"/>
      <c r="M141" s="21"/>
      <c r="N141" s="144"/>
      <c r="O141" s="21"/>
      <c r="P141" s="167">
        <v>42583</v>
      </c>
      <c r="Q141" s="140">
        <v>42736</v>
      </c>
      <c r="R141" s="146"/>
      <c r="S141" s="146"/>
      <c r="T141" s="146"/>
      <c r="U141" s="146"/>
      <c r="V141" s="146"/>
      <c r="W141" s="146"/>
      <c r="X141" s="146"/>
      <c r="Y141" s="146"/>
      <c r="Z141" s="146"/>
      <c r="AA141" s="146"/>
      <c r="AB141" s="215">
        <f t="shared" si="30"/>
        <v>0</v>
      </c>
      <c r="AC141" s="146">
        <f t="shared" si="29"/>
        <v>0</v>
      </c>
      <c r="AD141" s="21"/>
      <c r="AE141" s="215">
        <f t="shared" si="31"/>
        <v>0</v>
      </c>
      <c r="AF141" s="238"/>
      <c r="AG141" s="199">
        <f t="shared" si="37"/>
        <v>0</v>
      </c>
      <c r="AH141" s="199">
        <f t="shared" si="3"/>
        <v>0</v>
      </c>
      <c r="AI141" s="157">
        <f t="shared" si="38"/>
        <v>0</v>
      </c>
      <c r="AJ141" s="146"/>
      <c r="AK141" s="157">
        <f t="shared" si="39"/>
        <v>0</v>
      </c>
      <c r="AL141" s="157">
        <f t="shared" si="32"/>
        <v>0</v>
      </c>
      <c r="AM141" s="157">
        <f t="shared" si="40"/>
        <v>0</v>
      </c>
      <c r="AN141" s="146">
        <f t="shared" si="33"/>
        <v>0</v>
      </c>
      <c r="AO141" s="157">
        <f t="shared" si="34"/>
        <v>0</v>
      </c>
      <c r="AP141" s="157">
        <f t="shared" si="35"/>
        <v>0</v>
      </c>
      <c r="AQ141" s="217">
        <f t="shared" si="36"/>
        <v>0</v>
      </c>
      <c r="AR141" s="359"/>
      <c r="AS141" s="361" t="s">
        <v>156</v>
      </c>
      <c r="AT141" s="221"/>
      <c r="AU141" s="22"/>
      <c r="AV141" s="221"/>
      <c r="AW141" s="20"/>
      <c r="AX141" s="21"/>
      <c r="AY141" s="21"/>
    </row>
    <row r="142" spans="1:51" s="17" customFormat="1" ht="25.5" hidden="1" outlineLevel="1">
      <c r="A142" s="333"/>
      <c r="B142" s="317"/>
      <c r="C142" s="318"/>
      <c r="D142" s="20" t="s">
        <v>112</v>
      </c>
      <c r="E142" s="20" t="s">
        <v>34</v>
      </c>
      <c r="F142" s="144"/>
      <c r="G142" s="144"/>
      <c r="H142" s="21"/>
      <c r="I142" s="21"/>
      <c r="J142" s="144"/>
      <c r="K142" s="144"/>
      <c r="L142" s="21"/>
      <c r="M142" s="21"/>
      <c r="N142" s="144"/>
      <c r="O142" s="21"/>
      <c r="P142" s="167">
        <v>42583</v>
      </c>
      <c r="Q142" s="140">
        <v>42736</v>
      </c>
      <c r="R142" s="146"/>
      <c r="S142" s="146"/>
      <c r="T142" s="146"/>
      <c r="U142" s="146"/>
      <c r="V142" s="146"/>
      <c r="W142" s="146"/>
      <c r="X142" s="146"/>
      <c r="Y142" s="146"/>
      <c r="Z142" s="146"/>
      <c r="AA142" s="146"/>
      <c r="AB142" s="215">
        <f t="shared" si="30"/>
        <v>0</v>
      </c>
      <c r="AC142" s="146">
        <f t="shared" si="29"/>
        <v>0</v>
      </c>
      <c r="AD142" s="21"/>
      <c r="AE142" s="215">
        <f t="shared" si="31"/>
        <v>0</v>
      </c>
      <c r="AF142" s="238"/>
      <c r="AG142" s="199">
        <f t="shared" si="37"/>
        <v>0</v>
      </c>
      <c r="AH142" s="199">
        <f t="shared" si="3"/>
        <v>0</v>
      </c>
      <c r="AI142" s="157">
        <f t="shared" si="38"/>
        <v>0</v>
      </c>
      <c r="AJ142" s="146"/>
      <c r="AK142" s="157">
        <f t="shared" si="39"/>
        <v>0</v>
      </c>
      <c r="AL142" s="157">
        <f t="shared" si="32"/>
        <v>0</v>
      </c>
      <c r="AM142" s="157">
        <f t="shared" si="40"/>
        <v>0</v>
      </c>
      <c r="AN142" s="146">
        <f t="shared" si="33"/>
        <v>0</v>
      </c>
      <c r="AO142" s="157">
        <f t="shared" si="34"/>
        <v>0</v>
      </c>
      <c r="AP142" s="157">
        <f t="shared" si="35"/>
        <v>0</v>
      </c>
      <c r="AQ142" s="217">
        <f t="shared" si="36"/>
        <v>0</v>
      </c>
      <c r="AR142" s="359"/>
      <c r="AS142" s="363"/>
      <c r="AT142" s="221"/>
      <c r="AU142" s="22"/>
      <c r="AV142" s="221"/>
      <c r="AW142" s="20"/>
      <c r="AX142" s="21"/>
      <c r="AY142" s="21"/>
    </row>
    <row r="143" spans="1:51" s="17" customFormat="1" ht="25.5" hidden="1" outlineLevel="1">
      <c r="A143" s="333"/>
      <c r="B143" s="317"/>
      <c r="C143" s="318"/>
      <c r="D143" s="20" t="s">
        <v>112</v>
      </c>
      <c r="E143" s="20" t="s">
        <v>34</v>
      </c>
      <c r="F143" s="144"/>
      <c r="G143" s="144"/>
      <c r="H143" s="21"/>
      <c r="I143" s="21"/>
      <c r="J143" s="144"/>
      <c r="K143" s="144"/>
      <c r="L143" s="21"/>
      <c r="M143" s="21"/>
      <c r="N143" s="144"/>
      <c r="O143" s="21"/>
      <c r="P143" s="167">
        <v>42583</v>
      </c>
      <c r="Q143" s="140">
        <v>42736</v>
      </c>
      <c r="R143" s="146"/>
      <c r="S143" s="146"/>
      <c r="T143" s="146"/>
      <c r="U143" s="146"/>
      <c r="V143" s="146"/>
      <c r="W143" s="146"/>
      <c r="X143" s="146"/>
      <c r="Y143" s="146"/>
      <c r="Z143" s="146"/>
      <c r="AA143" s="146"/>
      <c r="AB143" s="215">
        <f t="shared" si="30"/>
        <v>0</v>
      </c>
      <c r="AC143" s="146">
        <f t="shared" si="29"/>
        <v>0</v>
      </c>
      <c r="AD143" s="21"/>
      <c r="AE143" s="215">
        <f t="shared" si="31"/>
        <v>0</v>
      </c>
      <c r="AF143" s="238"/>
      <c r="AG143" s="199">
        <f t="shared" si="37"/>
        <v>0</v>
      </c>
      <c r="AH143" s="199">
        <f t="shared" si="3"/>
        <v>0</v>
      </c>
      <c r="AI143" s="157">
        <f t="shared" si="38"/>
        <v>0</v>
      </c>
      <c r="AJ143" s="146"/>
      <c r="AK143" s="157">
        <f t="shared" si="39"/>
        <v>0</v>
      </c>
      <c r="AL143" s="157">
        <f t="shared" si="32"/>
        <v>0</v>
      </c>
      <c r="AM143" s="157">
        <f t="shared" si="40"/>
        <v>0</v>
      </c>
      <c r="AN143" s="146">
        <f t="shared" si="33"/>
        <v>0</v>
      </c>
      <c r="AO143" s="157">
        <f t="shared" si="34"/>
        <v>0</v>
      </c>
      <c r="AP143" s="157">
        <f t="shared" si="35"/>
        <v>0</v>
      </c>
      <c r="AQ143" s="217">
        <f t="shared" si="36"/>
        <v>0</v>
      </c>
      <c r="AR143" s="359"/>
      <c r="AS143" s="363"/>
      <c r="AT143" s="221"/>
      <c r="AU143" s="22"/>
      <c r="AV143" s="221"/>
      <c r="AW143" s="20"/>
      <c r="AX143" s="21"/>
      <c r="AY143" s="21"/>
    </row>
    <row r="144" spans="1:51" s="17" customFormat="1" ht="25.5" hidden="1" outlineLevel="1">
      <c r="A144" s="334"/>
      <c r="B144" s="320"/>
      <c r="C144" s="321"/>
      <c r="D144" s="20" t="s">
        <v>113</v>
      </c>
      <c r="E144" s="20" t="s">
        <v>34</v>
      </c>
      <c r="F144" s="144"/>
      <c r="G144" s="144"/>
      <c r="H144" s="21"/>
      <c r="I144" s="21"/>
      <c r="J144" s="144"/>
      <c r="K144" s="144"/>
      <c r="L144" s="21"/>
      <c r="M144" s="21"/>
      <c r="N144" s="144"/>
      <c r="O144" s="21"/>
      <c r="P144" s="167">
        <v>42583</v>
      </c>
      <c r="Q144" s="140">
        <v>42736</v>
      </c>
      <c r="R144" s="146"/>
      <c r="S144" s="146"/>
      <c r="T144" s="146"/>
      <c r="U144" s="146"/>
      <c r="V144" s="146"/>
      <c r="W144" s="146"/>
      <c r="X144" s="146"/>
      <c r="Y144" s="146"/>
      <c r="Z144" s="146"/>
      <c r="AA144" s="146"/>
      <c r="AB144" s="215">
        <f t="shared" si="30"/>
        <v>0</v>
      </c>
      <c r="AC144" s="146">
        <f t="shared" si="29"/>
        <v>0</v>
      </c>
      <c r="AD144" s="21"/>
      <c r="AE144" s="215">
        <f t="shared" si="31"/>
        <v>0</v>
      </c>
      <c r="AF144" s="238"/>
      <c r="AG144" s="199">
        <f t="shared" si="37"/>
        <v>0</v>
      </c>
      <c r="AH144" s="199">
        <f t="shared" si="3"/>
        <v>0</v>
      </c>
      <c r="AI144" s="157">
        <f t="shared" si="38"/>
        <v>0</v>
      </c>
      <c r="AJ144" s="146"/>
      <c r="AK144" s="157">
        <f t="shared" si="39"/>
        <v>0</v>
      </c>
      <c r="AL144" s="157">
        <f t="shared" si="32"/>
        <v>0</v>
      </c>
      <c r="AM144" s="157">
        <f t="shared" si="40"/>
        <v>0</v>
      </c>
      <c r="AN144" s="146">
        <f t="shared" si="33"/>
        <v>0</v>
      </c>
      <c r="AO144" s="157">
        <f t="shared" si="34"/>
        <v>0</v>
      </c>
      <c r="AP144" s="157">
        <f t="shared" si="35"/>
        <v>0</v>
      </c>
      <c r="AQ144" s="217">
        <f t="shared" si="36"/>
        <v>0</v>
      </c>
      <c r="AR144" s="360"/>
      <c r="AS144" s="362"/>
      <c r="AT144" s="221"/>
      <c r="AU144" s="22"/>
      <c r="AV144" s="221"/>
      <c r="AW144" s="20" t="s">
        <v>319</v>
      </c>
      <c r="AX144" s="21"/>
      <c r="AY144" s="21"/>
    </row>
    <row r="145" spans="1:51" s="17" customFormat="1" ht="38.25" collapsed="1">
      <c r="A145" s="278" t="s">
        <v>402</v>
      </c>
      <c r="B145" s="276" t="s">
        <v>105</v>
      </c>
      <c r="C145" s="22" t="s">
        <v>114</v>
      </c>
      <c r="D145" s="20" t="s">
        <v>115</v>
      </c>
      <c r="E145" s="20" t="s">
        <v>34</v>
      </c>
      <c r="F145" s="144"/>
      <c r="G145" s="144"/>
      <c r="H145" s="21"/>
      <c r="I145" s="21"/>
      <c r="J145" s="144"/>
      <c r="K145" s="144"/>
      <c r="L145" s="21"/>
      <c r="M145" s="21"/>
      <c r="N145" s="144"/>
      <c r="O145" s="21"/>
      <c r="P145" s="19"/>
      <c r="Q145" s="140"/>
      <c r="R145" s="146"/>
      <c r="S145" s="146"/>
      <c r="T145" s="146"/>
      <c r="U145" s="146"/>
      <c r="V145" s="146"/>
      <c r="W145" s="146"/>
      <c r="X145" s="146"/>
      <c r="Y145" s="146"/>
      <c r="Z145" s="146"/>
      <c r="AA145" s="146">
        <v>17834.83</v>
      </c>
      <c r="AB145" s="215">
        <f t="shared" si="30"/>
        <v>0</v>
      </c>
      <c r="AC145" s="146">
        <f t="shared" si="29"/>
        <v>17834.83</v>
      </c>
      <c r="AD145" s="21">
        <v>0.2303</v>
      </c>
      <c r="AE145" s="215">
        <f t="shared" si="31"/>
        <v>0</v>
      </c>
      <c r="AF145" s="238">
        <v>5944.94</v>
      </c>
      <c r="AG145" s="199">
        <f t="shared" si="37"/>
        <v>0</v>
      </c>
      <c r="AH145" s="199">
        <f t="shared" si="3"/>
        <v>5944.94</v>
      </c>
      <c r="AI145" s="157">
        <f t="shared" si="38"/>
        <v>0</v>
      </c>
      <c r="AJ145" s="146">
        <v>17834.83</v>
      </c>
      <c r="AK145" s="157">
        <f t="shared" si="39"/>
        <v>0</v>
      </c>
      <c r="AL145" s="157">
        <f t="shared" si="32"/>
        <v>17834.83</v>
      </c>
      <c r="AM145" s="157">
        <f t="shared" si="40"/>
        <v>0</v>
      </c>
      <c r="AN145" s="146">
        <f t="shared" si="33"/>
        <v>17834.83</v>
      </c>
      <c r="AO145" s="157">
        <f t="shared" si="34"/>
        <v>0</v>
      </c>
      <c r="AP145" s="157">
        <f t="shared" si="35"/>
        <v>17834.83</v>
      </c>
      <c r="AQ145" s="217">
        <f t="shared" si="36"/>
        <v>0</v>
      </c>
      <c r="AR145" s="41"/>
      <c r="AS145" s="22" t="s">
        <v>143</v>
      </c>
      <c r="AT145" s="221"/>
      <c r="AU145" s="22"/>
      <c r="AV145" s="221"/>
      <c r="AW145" s="20"/>
      <c r="AX145" s="21"/>
      <c r="AY145" s="21"/>
    </row>
    <row r="146" spans="1:51" s="17" customFormat="1" ht="19.5" customHeight="1">
      <c r="A146" s="332"/>
      <c r="B146" s="314"/>
      <c r="C146" s="315"/>
      <c r="D146" s="20" t="s">
        <v>44</v>
      </c>
      <c r="E146" s="20" t="s">
        <v>34</v>
      </c>
      <c r="F146" s="144"/>
      <c r="G146" s="144"/>
      <c r="H146" s="21"/>
      <c r="I146" s="21"/>
      <c r="J146" s="144"/>
      <c r="K146" s="144"/>
      <c r="L146" s="21"/>
      <c r="M146" s="21"/>
      <c r="N146" s="144"/>
      <c r="O146" s="21"/>
      <c r="P146" s="19"/>
      <c r="Q146" s="140"/>
      <c r="R146" s="146"/>
      <c r="S146" s="146"/>
      <c r="T146" s="146"/>
      <c r="U146" s="146"/>
      <c r="V146" s="146"/>
      <c r="W146" s="146"/>
      <c r="X146" s="146"/>
      <c r="Y146" s="146"/>
      <c r="Z146" s="146"/>
      <c r="AA146" s="146"/>
      <c r="AB146" s="215">
        <f t="shared" si="30"/>
        <v>0</v>
      </c>
      <c r="AC146" s="146">
        <f t="shared" si="29"/>
        <v>0</v>
      </c>
      <c r="AD146" s="21"/>
      <c r="AE146" s="215">
        <f t="shared" si="31"/>
        <v>0</v>
      </c>
      <c r="AF146" s="238"/>
      <c r="AG146" s="199"/>
      <c r="AH146" s="199">
        <f t="shared" si="3"/>
        <v>0</v>
      </c>
      <c r="AI146" s="157"/>
      <c r="AJ146" s="146"/>
      <c r="AK146" s="157"/>
      <c r="AL146" s="157">
        <f t="shared" si="32"/>
        <v>0</v>
      </c>
      <c r="AM146" s="157"/>
      <c r="AN146" s="146">
        <f t="shared" si="33"/>
        <v>0</v>
      </c>
      <c r="AO146" s="157">
        <f t="shared" si="34"/>
        <v>0</v>
      </c>
      <c r="AP146" s="157">
        <f t="shared" si="35"/>
        <v>0</v>
      </c>
      <c r="AQ146" s="217">
        <f t="shared" si="36"/>
        <v>0</v>
      </c>
      <c r="AR146" s="41"/>
      <c r="AS146" s="22"/>
      <c r="AT146" s="221"/>
      <c r="AU146" s="22"/>
      <c r="AV146" s="221"/>
      <c r="AW146" s="20"/>
      <c r="AX146" s="21"/>
      <c r="AY146" s="21"/>
    </row>
    <row r="147" spans="1:51" s="17" customFormat="1" ht="25.5">
      <c r="A147" s="333"/>
      <c r="B147" s="317"/>
      <c r="C147" s="318"/>
      <c r="D147" s="20" t="s">
        <v>44</v>
      </c>
      <c r="E147" s="20" t="s">
        <v>95</v>
      </c>
      <c r="F147" s="144"/>
      <c r="G147" s="144">
        <v>5</v>
      </c>
      <c r="H147" s="21"/>
      <c r="I147" s="21">
        <v>10</v>
      </c>
      <c r="J147" s="144"/>
      <c r="K147" s="144">
        <v>10</v>
      </c>
      <c r="L147" s="21"/>
      <c r="M147" s="21"/>
      <c r="N147" s="144"/>
      <c r="O147" s="21"/>
      <c r="P147" s="167">
        <v>42614</v>
      </c>
      <c r="Q147" s="140">
        <v>42736</v>
      </c>
      <c r="R147" s="146">
        <v>1500</v>
      </c>
      <c r="S147" s="146">
        <v>0</v>
      </c>
      <c r="T147" s="146">
        <v>0</v>
      </c>
      <c r="U147" s="146">
        <f>SUM(R147:T147)</f>
        <v>1500</v>
      </c>
      <c r="V147" s="146">
        <v>1500</v>
      </c>
      <c r="W147" s="146"/>
      <c r="X147" s="146"/>
      <c r="Y147" s="146"/>
      <c r="Z147" s="146" t="s">
        <v>291</v>
      </c>
      <c r="AA147" s="146"/>
      <c r="AB147" s="215">
        <f t="shared" si="30"/>
        <v>0</v>
      </c>
      <c r="AC147" s="146">
        <f t="shared" si="29"/>
        <v>0</v>
      </c>
      <c r="AD147" s="21"/>
      <c r="AE147" s="215">
        <f t="shared" si="31"/>
        <v>4790</v>
      </c>
      <c r="AF147" s="238"/>
      <c r="AG147" s="199">
        <f>AB147/12*4</f>
        <v>0</v>
      </c>
      <c r="AH147" s="199">
        <f t="shared" si="3"/>
        <v>0</v>
      </c>
      <c r="AI147" s="157">
        <f>AE147/11*4</f>
        <v>1741.8181818181818</v>
      </c>
      <c r="AJ147" s="146"/>
      <c r="AK147" s="157">
        <f>AB147</f>
        <v>0</v>
      </c>
      <c r="AL147" s="157">
        <f t="shared" si="32"/>
        <v>0</v>
      </c>
      <c r="AM147" s="157">
        <f>AE147</f>
        <v>4790</v>
      </c>
      <c r="AN147" s="146">
        <f t="shared" si="33"/>
        <v>0</v>
      </c>
      <c r="AO147" s="157">
        <f t="shared" si="34"/>
        <v>0</v>
      </c>
      <c r="AP147" s="157">
        <f t="shared" si="35"/>
        <v>0</v>
      </c>
      <c r="AQ147" s="217">
        <f t="shared" si="36"/>
        <v>4790</v>
      </c>
      <c r="AR147" s="41"/>
      <c r="AS147" s="22"/>
      <c r="AT147" s="221">
        <v>1</v>
      </c>
      <c r="AU147" s="350" t="s">
        <v>285</v>
      </c>
      <c r="AV147" s="221"/>
      <c r="AW147" s="20" t="s">
        <v>320</v>
      </c>
      <c r="AX147" s="21"/>
      <c r="AY147" s="21"/>
    </row>
    <row r="148" spans="1:51" s="17" customFormat="1" ht="25.5">
      <c r="A148" s="334"/>
      <c r="B148" s="320"/>
      <c r="C148" s="321"/>
      <c r="D148" s="20" t="s">
        <v>44</v>
      </c>
      <c r="E148" s="20" t="s">
        <v>102</v>
      </c>
      <c r="F148" s="144"/>
      <c r="G148" s="144"/>
      <c r="H148" s="21"/>
      <c r="I148" s="21">
        <v>10</v>
      </c>
      <c r="J148" s="144"/>
      <c r="K148" s="144">
        <v>20</v>
      </c>
      <c r="L148" s="21"/>
      <c r="M148" s="21"/>
      <c r="N148" s="144"/>
      <c r="O148" s="21"/>
      <c r="P148" s="167">
        <v>42614</v>
      </c>
      <c r="Q148" s="140">
        <v>42736</v>
      </c>
      <c r="R148" s="146">
        <v>1500</v>
      </c>
      <c r="S148" s="146">
        <v>0</v>
      </c>
      <c r="T148" s="146">
        <v>0</v>
      </c>
      <c r="U148" s="146">
        <f>SUM(R148:T148)</f>
        <v>1500</v>
      </c>
      <c r="V148" s="146">
        <v>1500</v>
      </c>
      <c r="W148" s="146"/>
      <c r="X148" s="146"/>
      <c r="Y148" s="146"/>
      <c r="Z148" s="146" t="s">
        <v>291</v>
      </c>
      <c r="AA148" s="146"/>
      <c r="AB148" s="215">
        <f t="shared" si="30"/>
        <v>0</v>
      </c>
      <c r="AC148" s="146">
        <f t="shared" si="29"/>
        <v>0</v>
      </c>
      <c r="AD148" s="21"/>
      <c r="AE148" s="215">
        <f t="shared" si="31"/>
        <v>9580</v>
      </c>
      <c r="AF148" s="238"/>
      <c r="AG148" s="199">
        <f>AB148/12*4</f>
        <v>0</v>
      </c>
      <c r="AH148" s="199">
        <f t="shared" si="3"/>
        <v>0</v>
      </c>
      <c r="AI148" s="157">
        <f>AE148/11*4</f>
        <v>3483.6363636363635</v>
      </c>
      <c r="AJ148" s="146"/>
      <c r="AK148" s="157">
        <f>AB148</f>
        <v>0</v>
      </c>
      <c r="AL148" s="157">
        <f t="shared" si="32"/>
        <v>0</v>
      </c>
      <c r="AM148" s="157">
        <f>AE148</f>
        <v>9580</v>
      </c>
      <c r="AN148" s="146">
        <f t="shared" si="33"/>
        <v>0</v>
      </c>
      <c r="AO148" s="157">
        <f t="shared" si="34"/>
        <v>0</v>
      </c>
      <c r="AP148" s="157">
        <f t="shared" si="35"/>
        <v>0</v>
      </c>
      <c r="AQ148" s="217">
        <f t="shared" si="36"/>
        <v>9580</v>
      </c>
      <c r="AR148" s="41"/>
      <c r="AS148" s="22"/>
      <c r="AT148" s="221">
        <v>1</v>
      </c>
      <c r="AU148" s="351"/>
      <c r="AV148" s="221"/>
      <c r="AW148" s="20" t="s">
        <v>321</v>
      </c>
      <c r="AX148" s="21"/>
      <c r="AY148" s="21"/>
    </row>
    <row r="149" spans="1:51" s="17" customFormat="1" ht="25.5" hidden="1" outlineLevel="1">
      <c r="A149" s="278" t="s">
        <v>402</v>
      </c>
      <c r="B149" s="276" t="s">
        <v>105</v>
      </c>
      <c r="C149" s="22" t="s">
        <v>116</v>
      </c>
      <c r="D149" s="20" t="s">
        <v>44</v>
      </c>
      <c r="E149" s="20" t="s">
        <v>34</v>
      </c>
      <c r="F149" s="144"/>
      <c r="G149" s="144"/>
      <c r="H149" s="21"/>
      <c r="I149" s="21"/>
      <c r="J149" s="144"/>
      <c r="K149" s="144"/>
      <c r="L149" s="21"/>
      <c r="M149" s="21"/>
      <c r="N149" s="144"/>
      <c r="O149" s="21"/>
      <c r="P149" s="19"/>
      <c r="Q149" s="140"/>
      <c r="R149" s="146"/>
      <c r="S149" s="146"/>
      <c r="T149" s="146"/>
      <c r="U149" s="146"/>
      <c r="V149" s="146"/>
      <c r="W149" s="146"/>
      <c r="X149" s="146"/>
      <c r="Y149" s="146"/>
      <c r="Z149" s="146"/>
      <c r="AA149" s="146">
        <v>34636.54</v>
      </c>
      <c r="AB149" s="215">
        <f t="shared" si="30"/>
        <v>0</v>
      </c>
      <c r="AC149" s="146">
        <f t="shared" si="29"/>
        <v>34636.54</v>
      </c>
      <c r="AD149" s="72"/>
      <c r="AE149" s="215">
        <f t="shared" si="31"/>
        <v>0</v>
      </c>
      <c r="AF149" s="238">
        <v>11545.51</v>
      </c>
      <c r="AG149" s="199">
        <f>AB149/12*10</f>
        <v>0</v>
      </c>
      <c r="AH149" s="199">
        <f t="shared" si="3"/>
        <v>11545.51</v>
      </c>
      <c r="AI149" s="157">
        <f>AE149/11*4</f>
        <v>0</v>
      </c>
      <c r="AJ149" s="146">
        <v>34636.54</v>
      </c>
      <c r="AK149" s="157">
        <f>AB149</f>
        <v>0</v>
      </c>
      <c r="AL149" s="157">
        <f t="shared" si="32"/>
        <v>34636.54</v>
      </c>
      <c r="AM149" s="157">
        <f>AE149</f>
        <v>0</v>
      </c>
      <c r="AN149" s="146">
        <f t="shared" si="33"/>
        <v>34636.54</v>
      </c>
      <c r="AO149" s="157">
        <f t="shared" si="34"/>
        <v>0</v>
      </c>
      <c r="AP149" s="157">
        <f t="shared" si="35"/>
        <v>34636.54</v>
      </c>
      <c r="AQ149" s="217">
        <f t="shared" si="36"/>
        <v>0</v>
      </c>
      <c r="AR149" s="41"/>
      <c r="AS149" s="22" t="s">
        <v>143</v>
      </c>
      <c r="AT149" s="221"/>
      <c r="AU149" s="22"/>
      <c r="AV149" s="21"/>
      <c r="AW149" s="20"/>
      <c r="AX149" s="21"/>
      <c r="AY149" s="21"/>
    </row>
    <row r="150" spans="1:51" s="17" customFormat="1" ht="15.75" customHeight="1" hidden="1" outlineLevel="1">
      <c r="A150" s="332"/>
      <c r="B150" s="314"/>
      <c r="C150" s="315"/>
      <c r="D150" s="20" t="s">
        <v>44</v>
      </c>
      <c r="E150" s="20" t="s">
        <v>34</v>
      </c>
      <c r="F150" s="144"/>
      <c r="G150" s="144"/>
      <c r="H150" s="21"/>
      <c r="I150" s="21"/>
      <c r="J150" s="144"/>
      <c r="K150" s="144"/>
      <c r="L150" s="21"/>
      <c r="M150" s="21"/>
      <c r="N150" s="144"/>
      <c r="O150" s="21"/>
      <c r="P150" s="19"/>
      <c r="Q150" s="140"/>
      <c r="R150" s="146"/>
      <c r="S150" s="146"/>
      <c r="T150" s="146"/>
      <c r="U150" s="146"/>
      <c r="V150" s="146"/>
      <c r="W150" s="146"/>
      <c r="X150" s="146"/>
      <c r="Y150" s="146"/>
      <c r="Z150" s="146"/>
      <c r="AA150" s="146"/>
      <c r="AB150" s="215">
        <f t="shared" si="30"/>
        <v>0</v>
      </c>
      <c r="AC150" s="146">
        <f t="shared" si="29"/>
        <v>0</v>
      </c>
      <c r="AD150" s="21"/>
      <c r="AE150" s="215">
        <f t="shared" si="31"/>
        <v>0</v>
      </c>
      <c r="AF150" s="238"/>
      <c r="AG150" s="199"/>
      <c r="AH150" s="199">
        <f t="shared" si="3"/>
        <v>0</v>
      </c>
      <c r="AI150" s="157"/>
      <c r="AJ150" s="146"/>
      <c r="AK150" s="157"/>
      <c r="AL150" s="157">
        <f t="shared" si="32"/>
        <v>0</v>
      </c>
      <c r="AM150" s="157"/>
      <c r="AN150" s="146">
        <f t="shared" si="33"/>
        <v>0</v>
      </c>
      <c r="AO150" s="157">
        <f t="shared" si="34"/>
        <v>0</v>
      </c>
      <c r="AP150" s="157">
        <f t="shared" si="35"/>
        <v>0</v>
      </c>
      <c r="AQ150" s="217">
        <f t="shared" si="36"/>
        <v>0</v>
      </c>
      <c r="AR150" s="41"/>
      <c r="AS150" s="22"/>
      <c r="AT150" s="221"/>
      <c r="AU150" s="22"/>
      <c r="AV150" s="21"/>
      <c r="AW150" s="20"/>
      <c r="AX150" s="21"/>
      <c r="AY150" s="21"/>
    </row>
    <row r="151" spans="1:51" s="17" customFormat="1" ht="15.75" customHeight="1" hidden="1" outlineLevel="1">
      <c r="A151" s="333"/>
      <c r="B151" s="317"/>
      <c r="C151" s="318"/>
      <c r="D151" s="20" t="s">
        <v>44</v>
      </c>
      <c r="E151" s="20" t="s">
        <v>34</v>
      </c>
      <c r="F151" s="144"/>
      <c r="G151" s="144"/>
      <c r="H151" s="21"/>
      <c r="I151" s="21"/>
      <c r="J151" s="144"/>
      <c r="K151" s="144"/>
      <c r="L151" s="21"/>
      <c r="M151" s="21"/>
      <c r="N151" s="144"/>
      <c r="O151" s="21"/>
      <c r="P151" s="19"/>
      <c r="Q151" s="140"/>
      <c r="R151" s="146"/>
      <c r="S151" s="146"/>
      <c r="T151" s="146"/>
      <c r="U151" s="146"/>
      <c r="V151" s="146"/>
      <c r="W151" s="146"/>
      <c r="X151" s="146"/>
      <c r="Y151" s="146"/>
      <c r="Z151" s="146"/>
      <c r="AA151" s="146"/>
      <c r="AB151" s="215">
        <f t="shared" si="30"/>
        <v>0</v>
      </c>
      <c r="AC151" s="146">
        <f t="shared" si="29"/>
        <v>0</v>
      </c>
      <c r="AD151" s="21"/>
      <c r="AE151" s="215">
        <f t="shared" si="31"/>
        <v>0</v>
      </c>
      <c r="AF151" s="238"/>
      <c r="AG151" s="199"/>
      <c r="AH151" s="199">
        <f t="shared" si="3"/>
        <v>0</v>
      </c>
      <c r="AI151" s="157"/>
      <c r="AJ151" s="146"/>
      <c r="AK151" s="157"/>
      <c r="AL151" s="157">
        <f t="shared" si="32"/>
        <v>0</v>
      </c>
      <c r="AM151" s="157"/>
      <c r="AN151" s="146">
        <f t="shared" si="33"/>
        <v>0</v>
      </c>
      <c r="AO151" s="157">
        <f t="shared" si="34"/>
        <v>0</v>
      </c>
      <c r="AP151" s="157">
        <f t="shared" si="35"/>
        <v>0</v>
      </c>
      <c r="AQ151" s="217">
        <f t="shared" si="36"/>
        <v>0</v>
      </c>
      <c r="AR151" s="41"/>
      <c r="AS151" s="22"/>
      <c r="AT151" s="221"/>
      <c r="AU151" s="22"/>
      <c r="AV151" s="21"/>
      <c r="AW151" s="20"/>
      <c r="AX151" s="21"/>
      <c r="AY151" s="21"/>
    </row>
    <row r="152" spans="1:51" s="17" customFormat="1" ht="15.75" customHeight="1" hidden="1" outlineLevel="1">
      <c r="A152" s="334"/>
      <c r="B152" s="320"/>
      <c r="C152" s="321"/>
      <c r="D152" s="20" t="s">
        <v>44</v>
      </c>
      <c r="E152" s="20" t="s">
        <v>34</v>
      </c>
      <c r="F152" s="144"/>
      <c r="G152" s="144"/>
      <c r="H152" s="21"/>
      <c r="I152" s="21"/>
      <c r="J152" s="144"/>
      <c r="K152" s="144"/>
      <c r="L152" s="21"/>
      <c r="M152" s="21"/>
      <c r="N152" s="144"/>
      <c r="O152" s="21"/>
      <c r="P152" s="19"/>
      <c r="Q152" s="140"/>
      <c r="R152" s="146"/>
      <c r="S152" s="146"/>
      <c r="T152" s="146"/>
      <c r="U152" s="146"/>
      <c r="V152" s="146"/>
      <c r="W152" s="146"/>
      <c r="X152" s="146"/>
      <c r="Y152" s="146"/>
      <c r="Z152" s="146"/>
      <c r="AA152" s="146"/>
      <c r="AB152" s="215">
        <f t="shared" si="30"/>
        <v>0</v>
      </c>
      <c r="AC152" s="146">
        <f t="shared" si="29"/>
        <v>0</v>
      </c>
      <c r="AD152" s="21"/>
      <c r="AE152" s="215">
        <f t="shared" si="31"/>
        <v>0</v>
      </c>
      <c r="AF152" s="238"/>
      <c r="AG152" s="199"/>
      <c r="AH152" s="199">
        <f t="shared" si="3"/>
        <v>0</v>
      </c>
      <c r="AI152" s="157"/>
      <c r="AJ152" s="146"/>
      <c r="AK152" s="157"/>
      <c r="AL152" s="157">
        <f t="shared" si="32"/>
        <v>0</v>
      </c>
      <c r="AM152" s="157"/>
      <c r="AN152" s="146">
        <f t="shared" si="33"/>
        <v>0</v>
      </c>
      <c r="AO152" s="157">
        <f t="shared" si="34"/>
        <v>0</v>
      </c>
      <c r="AP152" s="157">
        <f t="shared" si="35"/>
        <v>0</v>
      </c>
      <c r="AQ152" s="217">
        <f t="shared" si="36"/>
        <v>0</v>
      </c>
      <c r="AR152" s="41"/>
      <c r="AS152" s="22"/>
      <c r="AT152" s="221"/>
      <c r="AU152" s="22"/>
      <c r="AV152" s="21"/>
      <c r="AW152" s="20"/>
      <c r="AX152" s="21"/>
      <c r="AY152" s="21"/>
    </row>
    <row r="153" spans="1:51" s="17" customFormat="1" ht="25.5" collapsed="1">
      <c r="A153" s="278" t="s">
        <v>402</v>
      </c>
      <c r="B153" s="276" t="s">
        <v>105</v>
      </c>
      <c r="C153" s="22" t="s">
        <v>116</v>
      </c>
      <c r="D153" s="20" t="s">
        <v>44</v>
      </c>
      <c r="E153" s="20" t="s">
        <v>95</v>
      </c>
      <c r="F153" s="144"/>
      <c r="G153" s="144">
        <v>5</v>
      </c>
      <c r="H153" s="21"/>
      <c r="I153" s="21">
        <v>10</v>
      </c>
      <c r="J153" s="144"/>
      <c r="K153" s="144">
        <v>10</v>
      </c>
      <c r="L153" s="21"/>
      <c r="M153" s="21"/>
      <c r="N153" s="144"/>
      <c r="O153" s="21"/>
      <c r="P153" s="167">
        <v>42614</v>
      </c>
      <c r="Q153" s="140">
        <v>42736</v>
      </c>
      <c r="R153" s="146">
        <v>1500</v>
      </c>
      <c r="S153" s="146">
        <v>0</v>
      </c>
      <c r="T153" s="146">
        <v>0</v>
      </c>
      <c r="U153" s="146">
        <f>SUM(R153:T153)</f>
        <v>1500</v>
      </c>
      <c r="V153" s="146">
        <v>1500</v>
      </c>
      <c r="W153" s="146"/>
      <c r="X153" s="146"/>
      <c r="Y153" s="146"/>
      <c r="Z153" s="146" t="s">
        <v>291</v>
      </c>
      <c r="AA153" s="146"/>
      <c r="AB153" s="215">
        <f t="shared" si="30"/>
        <v>0</v>
      </c>
      <c r="AC153" s="146">
        <f t="shared" si="29"/>
        <v>0</v>
      </c>
      <c r="AD153" s="72">
        <v>0.401</v>
      </c>
      <c r="AE153" s="215">
        <f t="shared" si="31"/>
        <v>4790</v>
      </c>
      <c r="AF153" s="238"/>
      <c r="AG153" s="199">
        <f>AB153/12*4</f>
        <v>0</v>
      </c>
      <c r="AH153" s="199">
        <f t="shared" si="3"/>
        <v>0</v>
      </c>
      <c r="AI153" s="157">
        <f>AE153/11*4</f>
        <v>1741.8181818181818</v>
      </c>
      <c r="AJ153" s="146"/>
      <c r="AK153" s="157">
        <f>AB153</f>
        <v>0</v>
      </c>
      <c r="AL153" s="157">
        <f t="shared" si="32"/>
        <v>0</v>
      </c>
      <c r="AM153" s="157">
        <f>AE153</f>
        <v>4790</v>
      </c>
      <c r="AN153" s="146">
        <f t="shared" si="33"/>
        <v>0</v>
      </c>
      <c r="AO153" s="157">
        <f t="shared" si="34"/>
        <v>0</v>
      </c>
      <c r="AP153" s="157">
        <f t="shared" si="35"/>
        <v>0</v>
      </c>
      <c r="AQ153" s="217">
        <f t="shared" si="36"/>
        <v>4790</v>
      </c>
      <c r="AR153" s="41"/>
      <c r="AS153" s="22"/>
      <c r="AT153" s="221">
        <v>1</v>
      </c>
      <c r="AU153" s="350" t="s">
        <v>286</v>
      </c>
      <c r="AV153" s="21"/>
      <c r="AW153" s="20" t="s">
        <v>321</v>
      </c>
      <c r="AX153" s="21"/>
      <c r="AY153" s="21"/>
    </row>
    <row r="154" spans="1:51" s="17" customFormat="1" ht="25.5">
      <c r="A154" s="332"/>
      <c r="B154" s="314"/>
      <c r="C154" s="315"/>
      <c r="D154" s="20" t="s">
        <v>44</v>
      </c>
      <c r="E154" s="20" t="s">
        <v>95</v>
      </c>
      <c r="F154" s="144"/>
      <c r="G154" s="144">
        <v>5</v>
      </c>
      <c r="H154" s="21"/>
      <c r="I154" s="21">
        <v>10</v>
      </c>
      <c r="J154" s="144"/>
      <c r="K154" s="144">
        <v>10</v>
      </c>
      <c r="L154" s="21"/>
      <c r="M154" s="21"/>
      <c r="N154" s="144"/>
      <c r="O154" s="21"/>
      <c r="P154" s="167">
        <v>42614</v>
      </c>
      <c r="Q154" s="140">
        <v>42736</v>
      </c>
      <c r="R154" s="146">
        <v>1500</v>
      </c>
      <c r="S154" s="146">
        <v>0</v>
      </c>
      <c r="T154" s="146">
        <v>0</v>
      </c>
      <c r="U154" s="146">
        <f>SUM(R154:T154)</f>
        <v>1500</v>
      </c>
      <c r="V154" s="146">
        <v>1500</v>
      </c>
      <c r="W154" s="146"/>
      <c r="X154" s="146"/>
      <c r="Y154" s="146"/>
      <c r="Z154" s="146" t="s">
        <v>291</v>
      </c>
      <c r="AA154" s="146"/>
      <c r="AB154" s="215">
        <f t="shared" si="30"/>
        <v>0</v>
      </c>
      <c r="AC154" s="146">
        <f t="shared" si="29"/>
        <v>0</v>
      </c>
      <c r="AD154" s="21"/>
      <c r="AE154" s="215">
        <f t="shared" si="31"/>
        <v>4790</v>
      </c>
      <c r="AF154" s="238"/>
      <c r="AG154" s="199">
        <f>AB154/12*4</f>
        <v>0</v>
      </c>
      <c r="AH154" s="199">
        <f t="shared" si="3"/>
        <v>0</v>
      </c>
      <c r="AI154" s="157">
        <f>AE154/11*9</f>
        <v>3919.090909090909</v>
      </c>
      <c r="AJ154" s="146"/>
      <c r="AK154" s="157">
        <f>AB154</f>
        <v>0</v>
      </c>
      <c r="AL154" s="157">
        <f t="shared" si="32"/>
        <v>0</v>
      </c>
      <c r="AM154" s="157">
        <f>AE154</f>
        <v>4790</v>
      </c>
      <c r="AN154" s="146">
        <f t="shared" si="33"/>
        <v>0</v>
      </c>
      <c r="AO154" s="157">
        <f t="shared" si="34"/>
        <v>0</v>
      </c>
      <c r="AP154" s="157">
        <f t="shared" si="35"/>
        <v>0</v>
      </c>
      <c r="AQ154" s="217">
        <f t="shared" si="36"/>
        <v>4790</v>
      </c>
      <c r="AR154" s="41"/>
      <c r="AS154" s="22"/>
      <c r="AT154" s="221">
        <v>1</v>
      </c>
      <c r="AU154" s="352"/>
      <c r="AV154" s="21"/>
      <c r="AW154" s="20"/>
      <c r="AX154" s="21"/>
      <c r="AY154" s="21"/>
    </row>
    <row r="155" spans="1:51" s="17" customFormat="1" ht="25.5">
      <c r="A155" s="333"/>
      <c r="B155" s="317"/>
      <c r="C155" s="318"/>
      <c r="D155" s="20" t="s">
        <v>44</v>
      </c>
      <c r="E155" s="20" t="s">
        <v>102</v>
      </c>
      <c r="F155" s="144"/>
      <c r="G155" s="144"/>
      <c r="H155" s="21"/>
      <c r="I155" s="21">
        <v>10</v>
      </c>
      <c r="J155" s="144"/>
      <c r="K155" s="144">
        <v>20</v>
      </c>
      <c r="L155" s="21"/>
      <c r="M155" s="21"/>
      <c r="N155" s="144"/>
      <c r="O155" s="21"/>
      <c r="P155" s="167">
        <v>42614</v>
      </c>
      <c r="Q155" s="140">
        <v>42736</v>
      </c>
      <c r="R155" s="146">
        <v>1500</v>
      </c>
      <c r="S155" s="146">
        <v>0</v>
      </c>
      <c r="T155" s="146">
        <v>0</v>
      </c>
      <c r="U155" s="146">
        <f>SUM(R155:T155)</f>
        <v>1500</v>
      </c>
      <c r="V155" s="146">
        <v>1500</v>
      </c>
      <c r="W155" s="146"/>
      <c r="X155" s="146"/>
      <c r="Y155" s="146"/>
      <c r="Z155" s="146" t="s">
        <v>291</v>
      </c>
      <c r="AA155" s="146"/>
      <c r="AB155" s="215">
        <f t="shared" si="30"/>
        <v>0</v>
      </c>
      <c r="AC155" s="146">
        <f t="shared" si="29"/>
        <v>0</v>
      </c>
      <c r="AD155" s="21"/>
      <c r="AE155" s="215">
        <f t="shared" si="31"/>
        <v>9580</v>
      </c>
      <c r="AF155" s="238"/>
      <c r="AG155" s="199">
        <f>AB155/12*4</f>
        <v>0</v>
      </c>
      <c r="AH155" s="199">
        <f t="shared" si="3"/>
        <v>0</v>
      </c>
      <c r="AI155" s="157">
        <f>AE155/11*9</f>
        <v>7838.181818181818</v>
      </c>
      <c r="AJ155" s="146"/>
      <c r="AK155" s="157">
        <f>AB155</f>
        <v>0</v>
      </c>
      <c r="AL155" s="157">
        <f t="shared" si="32"/>
        <v>0</v>
      </c>
      <c r="AM155" s="157">
        <f>AE155</f>
        <v>9580</v>
      </c>
      <c r="AN155" s="146">
        <f t="shared" si="33"/>
        <v>0</v>
      </c>
      <c r="AO155" s="157">
        <f t="shared" si="34"/>
        <v>0</v>
      </c>
      <c r="AP155" s="157">
        <f t="shared" si="35"/>
        <v>0</v>
      </c>
      <c r="AQ155" s="217">
        <f t="shared" si="36"/>
        <v>9580</v>
      </c>
      <c r="AR155" s="41"/>
      <c r="AS155" s="22"/>
      <c r="AT155" s="221">
        <v>1</v>
      </c>
      <c r="AU155" s="352"/>
      <c r="AV155" s="21"/>
      <c r="AW155" s="20"/>
      <c r="AX155" s="21"/>
      <c r="AY155" s="21"/>
    </row>
    <row r="156" spans="1:51" s="17" customFormat="1" ht="25.5">
      <c r="A156" s="334"/>
      <c r="B156" s="320"/>
      <c r="C156" s="321"/>
      <c r="D156" s="20" t="s">
        <v>44</v>
      </c>
      <c r="E156" s="20" t="s">
        <v>102</v>
      </c>
      <c r="F156" s="144"/>
      <c r="G156" s="144"/>
      <c r="H156" s="21"/>
      <c r="I156" s="21">
        <v>10</v>
      </c>
      <c r="J156" s="144"/>
      <c r="K156" s="144">
        <v>20</v>
      </c>
      <c r="L156" s="21"/>
      <c r="M156" s="21"/>
      <c r="N156" s="144"/>
      <c r="O156" s="21"/>
      <c r="P156" s="167">
        <v>42614</v>
      </c>
      <c r="Q156" s="140">
        <v>42736</v>
      </c>
      <c r="R156" s="146">
        <v>1500</v>
      </c>
      <c r="S156" s="146">
        <v>0</v>
      </c>
      <c r="T156" s="146">
        <v>0</v>
      </c>
      <c r="U156" s="146">
        <f>SUM(R156:T156)</f>
        <v>1500</v>
      </c>
      <c r="V156" s="146">
        <v>1500</v>
      </c>
      <c r="W156" s="146"/>
      <c r="X156" s="146"/>
      <c r="Y156" s="146"/>
      <c r="Z156" s="146" t="s">
        <v>291</v>
      </c>
      <c r="AA156" s="146"/>
      <c r="AB156" s="215">
        <f t="shared" si="30"/>
        <v>0</v>
      </c>
      <c r="AC156" s="146">
        <f t="shared" si="29"/>
        <v>0</v>
      </c>
      <c r="AD156" s="21"/>
      <c r="AE156" s="215">
        <f t="shared" si="31"/>
        <v>9580</v>
      </c>
      <c r="AF156" s="238"/>
      <c r="AG156" s="199">
        <f>AB156/12*4</f>
        <v>0</v>
      </c>
      <c r="AH156" s="199">
        <f t="shared" si="3"/>
        <v>0</v>
      </c>
      <c r="AI156" s="157">
        <f>AE156/11*9</f>
        <v>7838.181818181818</v>
      </c>
      <c r="AJ156" s="146"/>
      <c r="AK156" s="157">
        <f>AB156</f>
        <v>0</v>
      </c>
      <c r="AL156" s="157">
        <f t="shared" si="32"/>
        <v>0</v>
      </c>
      <c r="AM156" s="157">
        <f>AE156</f>
        <v>9580</v>
      </c>
      <c r="AN156" s="146">
        <f t="shared" si="33"/>
        <v>0</v>
      </c>
      <c r="AO156" s="157">
        <f t="shared" si="34"/>
        <v>0</v>
      </c>
      <c r="AP156" s="157">
        <f t="shared" si="35"/>
        <v>0</v>
      </c>
      <c r="AQ156" s="217">
        <f t="shared" si="36"/>
        <v>9580</v>
      </c>
      <c r="AR156" s="41"/>
      <c r="AS156" s="22"/>
      <c r="AT156" s="221">
        <v>1</v>
      </c>
      <c r="AU156" s="351"/>
      <c r="AV156" s="21"/>
      <c r="AW156" s="20"/>
      <c r="AX156" s="21"/>
      <c r="AY156" s="21"/>
    </row>
    <row r="157" spans="1:51" s="17" customFormat="1" ht="38.25">
      <c r="A157" s="278" t="s">
        <v>402</v>
      </c>
      <c r="B157" s="276" t="s">
        <v>105</v>
      </c>
      <c r="C157" s="22" t="s">
        <v>118</v>
      </c>
      <c r="D157" s="20" t="s">
        <v>55</v>
      </c>
      <c r="E157" s="20" t="s">
        <v>34</v>
      </c>
      <c r="F157" s="144"/>
      <c r="G157" s="144"/>
      <c r="H157" s="21"/>
      <c r="I157" s="21"/>
      <c r="J157" s="144"/>
      <c r="K157" s="144"/>
      <c r="L157" s="21"/>
      <c r="M157" s="21"/>
      <c r="N157" s="144"/>
      <c r="O157" s="21"/>
      <c r="P157" s="19"/>
      <c r="Q157" s="140"/>
      <c r="R157" s="146"/>
      <c r="S157" s="146"/>
      <c r="T157" s="146"/>
      <c r="U157" s="146"/>
      <c r="V157" s="146"/>
      <c r="W157" s="146"/>
      <c r="X157" s="146"/>
      <c r="Y157" s="146"/>
      <c r="Z157" s="146"/>
      <c r="AA157" s="146"/>
      <c r="AB157" s="215">
        <f t="shared" si="30"/>
        <v>0</v>
      </c>
      <c r="AC157" s="146">
        <f t="shared" si="29"/>
        <v>0</v>
      </c>
      <c r="AD157" s="21"/>
      <c r="AE157" s="215">
        <f t="shared" si="31"/>
        <v>0</v>
      </c>
      <c r="AF157" s="238"/>
      <c r="AG157" s="199"/>
      <c r="AH157" s="199">
        <f t="shared" si="3"/>
        <v>0</v>
      </c>
      <c r="AI157" s="157"/>
      <c r="AJ157" s="146"/>
      <c r="AK157" s="157"/>
      <c r="AL157" s="157">
        <f t="shared" si="32"/>
        <v>0</v>
      </c>
      <c r="AM157" s="157"/>
      <c r="AN157" s="146">
        <f t="shared" si="33"/>
        <v>0</v>
      </c>
      <c r="AO157" s="157">
        <f t="shared" si="34"/>
        <v>0</v>
      </c>
      <c r="AP157" s="157">
        <f t="shared" si="35"/>
        <v>0</v>
      </c>
      <c r="AQ157" s="217">
        <f t="shared" si="36"/>
        <v>0</v>
      </c>
      <c r="AR157" s="22"/>
      <c r="AS157" s="22" t="s">
        <v>143</v>
      </c>
      <c r="AT157" s="221"/>
      <c r="AU157" s="22"/>
      <c r="AV157" s="21"/>
      <c r="AW157" s="20"/>
      <c r="AX157" s="21"/>
      <c r="AY157" s="21"/>
    </row>
    <row r="158" spans="1:51" s="17" customFormat="1" ht="24.75" customHeight="1">
      <c r="A158" s="332"/>
      <c r="B158" s="314"/>
      <c r="C158" s="315"/>
      <c r="D158" s="20" t="s">
        <v>55</v>
      </c>
      <c r="E158" s="20" t="s">
        <v>34</v>
      </c>
      <c r="F158" s="144"/>
      <c r="G158" s="144"/>
      <c r="H158" s="21"/>
      <c r="I158" s="21"/>
      <c r="J158" s="144"/>
      <c r="K158" s="144"/>
      <c r="L158" s="21"/>
      <c r="M158" s="21"/>
      <c r="N158" s="144"/>
      <c r="O158" s="21"/>
      <c r="P158" s="19"/>
      <c r="Q158" s="140"/>
      <c r="R158" s="146"/>
      <c r="S158" s="146"/>
      <c r="T158" s="146"/>
      <c r="U158" s="146"/>
      <c r="V158" s="146"/>
      <c r="W158" s="146"/>
      <c r="X158" s="146"/>
      <c r="Y158" s="146"/>
      <c r="Z158" s="146"/>
      <c r="AA158" s="146"/>
      <c r="AB158" s="215">
        <f t="shared" si="30"/>
        <v>0</v>
      </c>
      <c r="AC158" s="146">
        <f t="shared" si="29"/>
        <v>0</v>
      </c>
      <c r="AD158" s="21"/>
      <c r="AE158" s="215">
        <f t="shared" si="31"/>
        <v>0</v>
      </c>
      <c r="AF158" s="238"/>
      <c r="AG158" s="199"/>
      <c r="AH158" s="199">
        <f t="shared" si="3"/>
        <v>0</v>
      </c>
      <c r="AI158" s="157"/>
      <c r="AJ158" s="146"/>
      <c r="AK158" s="157"/>
      <c r="AL158" s="157">
        <f t="shared" si="32"/>
        <v>0</v>
      </c>
      <c r="AM158" s="157"/>
      <c r="AN158" s="146">
        <f t="shared" si="33"/>
        <v>0</v>
      </c>
      <c r="AO158" s="157">
        <f t="shared" si="34"/>
        <v>0</v>
      </c>
      <c r="AP158" s="157">
        <f t="shared" si="35"/>
        <v>0</v>
      </c>
      <c r="AQ158" s="217">
        <f t="shared" si="36"/>
        <v>0</v>
      </c>
      <c r="AR158" s="22"/>
      <c r="AS158" s="22"/>
      <c r="AT158" s="221"/>
      <c r="AU158" s="22"/>
      <c r="AV158" s="21"/>
      <c r="AW158" s="20"/>
      <c r="AX158" s="21"/>
      <c r="AY158" s="21"/>
    </row>
    <row r="159" spans="1:51" s="17" customFormat="1" ht="29.25" customHeight="1">
      <c r="A159" s="333"/>
      <c r="B159" s="317"/>
      <c r="C159" s="318"/>
      <c r="D159" s="20" t="s">
        <v>55</v>
      </c>
      <c r="E159" s="20" t="s">
        <v>102</v>
      </c>
      <c r="F159" s="144"/>
      <c r="G159" s="144"/>
      <c r="H159" s="21"/>
      <c r="I159" s="21"/>
      <c r="J159" s="144"/>
      <c r="K159" s="144">
        <v>20</v>
      </c>
      <c r="L159" s="21">
        <v>9</v>
      </c>
      <c r="M159" s="21">
        <v>11</v>
      </c>
      <c r="N159" s="144"/>
      <c r="O159" s="21"/>
      <c r="P159" s="167">
        <v>42614</v>
      </c>
      <c r="Q159" s="140">
        <v>42736</v>
      </c>
      <c r="R159" s="146">
        <v>2000</v>
      </c>
      <c r="S159" s="146">
        <v>0</v>
      </c>
      <c r="T159" s="146">
        <v>0</v>
      </c>
      <c r="U159" s="146">
        <f>SUM(R159:T159)</f>
        <v>2000</v>
      </c>
      <c r="V159" s="146">
        <v>2000</v>
      </c>
      <c r="W159" s="146"/>
      <c r="X159" s="146"/>
      <c r="Y159" s="146"/>
      <c r="Z159" s="146"/>
      <c r="AA159" s="146"/>
      <c r="AB159" s="215">
        <f t="shared" si="30"/>
        <v>2250</v>
      </c>
      <c r="AC159" s="146">
        <f t="shared" si="29"/>
        <v>2250</v>
      </c>
      <c r="AD159" s="21"/>
      <c r="AE159" s="215">
        <f t="shared" si="31"/>
        <v>7938</v>
      </c>
      <c r="AF159" s="238"/>
      <c r="AG159" s="199">
        <f>AB159/12*4</f>
        <v>750</v>
      </c>
      <c r="AH159" s="199">
        <f t="shared" si="3"/>
        <v>750</v>
      </c>
      <c r="AI159" s="157">
        <f>AE159/11*9</f>
        <v>6494.727272727273</v>
      </c>
      <c r="AJ159" s="146"/>
      <c r="AK159" s="157">
        <f>AB159</f>
        <v>2250</v>
      </c>
      <c r="AL159" s="157">
        <f t="shared" si="32"/>
        <v>2250</v>
      </c>
      <c r="AM159" s="157">
        <f>AE159</f>
        <v>7938</v>
      </c>
      <c r="AN159" s="146">
        <f t="shared" si="33"/>
        <v>0</v>
      </c>
      <c r="AO159" s="157">
        <f t="shared" si="34"/>
        <v>2250</v>
      </c>
      <c r="AP159" s="157">
        <f t="shared" si="35"/>
        <v>2250</v>
      </c>
      <c r="AQ159" s="217">
        <f t="shared" si="36"/>
        <v>7938</v>
      </c>
      <c r="AR159" s="22"/>
      <c r="AS159" s="22"/>
      <c r="AT159" s="221">
        <v>1</v>
      </c>
      <c r="AU159" s="350" t="s">
        <v>287</v>
      </c>
      <c r="AV159" s="21"/>
      <c r="AW159" s="20" t="s">
        <v>321</v>
      </c>
      <c r="AX159" s="21"/>
      <c r="AY159" s="21"/>
    </row>
    <row r="160" spans="1:51" s="17" customFormat="1" ht="29.25" customHeight="1">
      <c r="A160" s="334"/>
      <c r="B160" s="320"/>
      <c r="C160" s="321"/>
      <c r="D160" s="20" t="s">
        <v>55</v>
      </c>
      <c r="E160" s="20" t="s">
        <v>102</v>
      </c>
      <c r="F160" s="144"/>
      <c r="G160" s="144"/>
      <c r="H160" s="21"/>
      <c r="I160" s="21"/>
      <c r="J160" s="144"/>
      <c r="K160" s="144">
        <v>20</v>
      </c>
      <c r="L160" s="21">
        <v>9</v>
      </c>
      <c r="M160" s="21">
        <v>11</v>
      </c>
      <c r="N160" s="144"/>
      <c r="O160" s="21"/>
      <c r="P160" s="167">
        <v>42614</v>
      </c>
      <c r="Q160" s="140">
        <v>42736</v>
      </c>
      <c r="R160" s="146">
        <v>2000</v>
      </c>
      <c r="S160" s="146">
        <v>0</v>
      </c>
      <c r="T160" s="146">
        <v>0</v>
      </c>
      <c r="U160" s="146">
        <f>SUM(R160:T160)</f>
        <v>2000</v>
      </c>
      <c r="V160" s="146">
        <v>2000</v>
      </c>
      <c r="W160" s="146"/>
      <c r="X160" s="146"/>
      <c r="Y160" s="146"/>
      <c r="Z160" s="146"/>
      <c r="AA160" s="146"/>
      <c r="AB160" s="215">
        <f t="shared" si="30"/>
        <v>2250</v>
      </c>
      <c r="AC160" s="146">
        <f t="shared" si="29"/>
        <v>2250</v>
      </c>
      <c r="AD160" s="21"/>
      <c r="AE160" s="215">
        <f t="shared" si="31"/>
        <v>7938</v>
      </c>
      <c r="AF160" s="238"/>
      <c r="AG160" s="199">
        <f>AB160/12*4</f>
        <v>750</v>
      </c>
      <c r="AH160" s="199">
        <f t="shared" si="3"/>
        <v>750</v>
      </c>
      <c r="AI160" s="157">
        <f>AE160/11*9</f>
        <v>6494.727272727273</v>
      </c>
      <c r="AJ160" s="146"/>
      <c r="AK160" s="157">
        <f>AB160</f>
        <v>2250</v>
      </c>
      <c r="AL160" s="157">
        <f t="shared" si="32"/>
        <v>2250</v>
      </c>
      <c r="AM160" s="157">
        <f>AE160</f>
        <v>7938</v>
      </c>
      <c r="AN160" s="146">
        <f t="shared" si="33"/>
        <v>0</v>
      </c>
      <c r="AO160" s="157">
        <f t="shared" si="34"/>
        <v>2250</v>
      </c>
      <c r="AP160" s="157">
        <f t="shared" si="35"/>
        <v>2250</v>
      </c>
      <c r="AQ160" s="217">
        <f t="shared" si="36"/>
        <v>7938</v>
      </c>
      <c r="AR160" s="22"/>
      <c r="AS160" s="22"/>
      <c r="AT160" s="221">
        <v>1</v>
      </c>
      <c r="AU160" s="351"/>
      <c r="AV160" s="21"/>
      <c r="AW160" s="20"/>
      <c r="AX160" s="21"/>
      <c r="AY160" s="21"/>
    </row>
    <row r="161" spans="1:51" s="17" customFormat="1" ht="23.25" customHeight="1" hidden="1" outlineLevel="1">
      <c r="A161" s="332"/>
      <c r="B161" s="314"/>
      <c r="C161" s="315"/>
      <c r="D161" s="20" t="s">
        <v>119</v>
      </c>
      <c r="E161" s="20" t="s">
        <v>34</v>
      </c>
      <c r="F161" s="144"/>
      <c r="G161" s="144"/>
      <c r="H161" s="21"/>
      <c r="I161" s="21"/>
      <c r="J161" s="144"/>
      <c r="K161" s="144"/>
      <c r="L161" s="21"/>
      <c r="M161" s="21"/>
      <c r="N161" s="144"/>
      <c r="O161" s="21"/>
      <c r="P161" s="19"/>
      <c r="Q161" s="140"/>
      <c r="R161" s="146"/>
      <c r="S161" s="146"/>
      <c r="T161" s="146"/>
      <c r="U161" s="146"/>
      <c r="V161" s="146"/>
      <c r="W161" s="146"/>
      <c r="X161" s="146"/>
      <c r="Y161" s="146"/>
      <c r="Z161" s="146"/>
      <c r="AA161" s="146"/>
      <c r="AB161" s="215">
        <f t="shared" si="30"/>
        <v>0</v>
      </c>
      <c r="AC161" s="146">
        <f t="shared" si="29"/>
        <v>0</v>
      </c>
      <c r="AD161" s="21"/>
      <c r="AE161" s="215">
        <f t="shared" si="31"/>
        <v>0</v>
      </c>
      <c r="AF161" s="238"/>
      <c r="AG161" s="199"/>
      <c r="AH161" s="199">
        <f t="shared" si="3"/>
        <v>0</v>
      </c>
      <c r="AI161" s="157"/>
      <c r="AJ161" s="146"/>
      <c r="AK161" s="157"/>
      <c r="AL161" s="157">
        <f t="shared" si="32"/>
        <v>0</v>
      </c>
      <c r="AM161" s="157"/>
      <c r="AN161" s="146">
        <f t="shared" si="33"/>
        <v>0</v>
      </c>
      <c r="AO161" s="157">
        <f t="shared" si="34"/>
        <v>0</v>
      </c>
      <c r="AP161" s="157">
        <f t="shared" si="35"/>
        <v>0</v>
      </c>
      <c r="AQ161" s="217">
        <f t="shared" si="36"/>
        <v>0</v>
      </c>
      <c r="AR161" s="22"/>
      <c r="AS161" s="22"/>
      <c r="AT161" s="221"/>
      <c r="AU161" s="22"/>
      <c r="AV161" s="21"/>
      <c r="AW161" s="20"/>
      <c r="AX161" s="21"/>
      <c r="AY161" s="21"/>
    </row>
    <row r="162" spans="1:51" s="17" customFormat="1" ht="24.75" customHeight="1" hidden="1" outlineLevel="1">
      <c r="A162" s="334"/>
      <c r="B162" s="320"/>
      <c r="C162" s="321"/>
      <c r="D162" s="20" t="s">
        <v>119</v>
      </c>
      <c r="E162" s="20" t="s">
        <v>34</v>
      </c>
      <c r="F162" s="144"/>
      <c r="G162" s="144"/>
      <c r="H162" s="21"/>
      <c r="I162" s="21"/>
      <c r="J162" s="144"/>
      <c r="K162" s="144"/>
      <c r="L162" s="21"/>
      <c r="M162" s="21"/>
      <c r="N162" s="144"/>
      <c r="O162" s="21"/>
      <c r="P162" s="19"/>
      <c r="Q162" s="140"/>
      <c r="R162" s="146"/>
      <c r="S162" s="146"/>
      <c r="T162" s="146"/>
      <c r="U162" s="146"/>
      <c r="V162" s="146"/>
      <c r="W162" s="146"/>
      <c r="X162" s="146"/>
      <c r="Y162" s="146"/>
      <c r="Z162" s="146"/>
      <c r="AA162" s="146"/>
      <c r="AB162" s="215">
        <f t="shared" si="30"/>
        <v>0</v>
      </c>
      <c r="AC162" s="146">
        <f t="shared" si="29"/>
        <v>0</v>
      </c>
      <c r="AD162" s="21"/>
      <c r="AE162" s="215">
        <f t="shared" si="31"/>
        <v>0</v>
      </c>
      <c r="AF162" s="238"/>
      <c r="AG162" s="199"/>
      <c r="AH162" s="199">
        <f t="shared" si="3"/>
        <v>0</v>
      </c>
      <c r="AI162" s="157"/>
      <c r="AJ162" s="146"/>
      <c r="AK162" s="157"/>
      <c r="AL162" s="157">
        <f t="shared" si="32"/>
        <v>0</v>
      </c>
      <c r="AM162" s="157"/>
      <c r="AN162" s="146">
        <f t="shared" si="33"/>
        <v>0</v>
      </c>
      <c r="AO162" s="157">
        <f t="shared" si="34"/>
        <v>0</v>
      </c>
      <c r="AP162" s="157">
        <f t="shared" si="35"/>
        <v>0</v>
      </c>
      <c r="AQ162" s="217">
        <f t="shared" si="36"/>
        <v>0</v>
      </c>
      <c r="AR162" s="22"/>
      <c r="AS162" s="22"/>
      <c r="AT162" s="221"/>
      <c r="AU162" s="22"/>
      <c r="AV162" s="21"/>
      <c r="AW162" s="20"/>
      <c r="AX162" s="21"/>
      <c r="AY162" s="21"/>
    </row>
    <row r="163" spans="1:51" s="17" customFormat="1" ht="27" customHeight="1" collapsed="1">
      <c r="A163" s="278" t="s">
        <v>404</v>
      </c>
      <c r="B163" s="276" t="s">
        <v>120</v>
      </c>
      <c r="C163" s="22" t="s">
        <v>426</v>
      </c>
      <c r="D163" s="20" t="s">
        <v>33</v>
      </c>
      <c r="E163" s="20" t="s">
        <v>34</v>
      </c>
      <c r="F163" s="144"/>
      <c r="G163" s="144"/>
      <c r="H163" s="21"/>
      <c r="I163" s="21"/>
      <c r="J163" s="144"/>
      <c r="K163" s="144"/>
      <c r="L163" s="21"/>
      <c r="M163" s="21"/>
      <c r="N163" s="144"/>
      <c r="O163" s="21"/>
      <c r="P163" s="19"/>
      <c r="Q163" s="140"/>
      <c r="R163" s="146"/>
      <c r="S163" s="146"/>
      <c r="T163" s="146"/>
      <c r="U163" s="146"/>
      <c r="V163" s="146"/>
      <c r="W163" s="146"/>
      <c r="X163" s="146"/>
      <c r="Y163" s="146"/>
      <c r="Z163" s="146"/>
      <c r="AA163" s="146">
        <v>45564.9</v>
      </c>
      <c r="AB163" s="215">
        <f t="shared" si="30"/>
        <v>0</v>
      </c>
      <c r="AC163" s="146">
        <f t="shared" si="29"/>
        <v>45564.9</v>
      </c>
      <c r="AD163" s="21">
        <v>0.9081</v>
      </c>
      <c r="AE163" s="215">
        <f t="shared" si="31"/>
        <v>0</v>
      </c>
      <c r="AF163" s="238">
        <v>15188.3</v>
      </c>
      <c r="AG163" s="199">
        <f>AB163/12*4</f>
        <v>0</v>
      </c>
      <c r="AH163" s="199">
        <f t="shared" si="3"/>
        <v>15188.3</v>
      </c>
      <c r="AI163" s="157">
        <f>AE163/11*9</f>
        <v>0</v>
      </c>
      <c r="AJ163" s="146">
        <v>45564.9</v>
      </c>
      <c r="AK163" s="157">
        <f>AB163</f>
        <v>0</v>
      </c>
      <c r="AL163" s="157">
        <f t="shared" si="32"/>
        <v>45564.9</v>
      </c>
      <c r="AM163" s="157">
        <f>AE163</f>
        <v>0</v>
      </c>
      <c r="AN163" s="146">
        <f t="shared" si="33"/>
        <v>45564.9</v>
      </c>
      <c r="AO163" s="157">
        <f t="shared" si="34"/>
        <v>0</v>
      </c>
      <c r="AP163" s="157">
        <f t="shared" si="35"/>
        <v>45564.9</v>
      </c>
      <c r="AQ163" s="217">
        <f t="shared" si="36"/>
        <v>0</v>
      </c>
      <c r="AR163" s="39"/>
      <c r="AS163" s="22" t="s">
        <v>143</v>
      </c>
      <c r="AT163" s="221"/>
      <c r="AU163" s="22"/>
      <c r="AV163" s="21"/>
      <c r="AW163" s="20"/>
      <c r="AX163" s="21"/>
      <c r="AY163" s="21"/>
    </row>
    <row r="164" spans="1:51" s="17" customFormat="1" ht="27" customHeight="1">
      <c r="A164" s="332"/>
      <c r="B164" s="314"/>
      <c r="C164" s="315"/>
      <c r="D164" s="20" t="s">
        <v>33</v>
      </c>
      <c r="E164" s="20" t="s">
        <v>55</v>
      </c>
      <c r="F164" s="144"/>
      <c r="G164" s="144"/>
      <c r="H164" s="21"/>
      <c r="I164" s="21"/>
      <c r="J164" s="144">
        <v>9</v>
      </c>
      <c r="K164" s="144">
        <v>11</v>
      </c>
      <c r="L164" s="21"/>
      <c r="M164" s="21">
        <v>20</v>
      </c>
      <c r="N164" s="144"/>
      <c r="O164" s="21"/>
      <c r="P164" s="167">
        <v>42614</v>
      </c>
      <c r="Q164" s="140">
        <v>42736</v>
      </c>
      <c r="R164" s="146">
        <v>10000</v>
      </c>
      <c r="S164" s="146">
        <v>0</v>
      </c>
      <c r="T164" s="146">
        <v>0</v>
      </c>
      <c r="U164" s="146">
        <f>SUM(R164:T164)</f>
        <v>10000</v>
      </c>
      <c r="V164" s="146">
        <v>10000</v>
      </c>
      <c r="W164" s="146"/>
      <c r="X164" s="146"/>
      <c r="Y164" s="146"/>
      <c r="Z164" s="146"/>
      <c r="AA164" s="146"/>
      <c r="AB164" s="215">
        <f t="shared" si="30"/>
        <v>-2250</v>
      </c>
      <c r="AC164" s="146">
        <f t="shared" si="29"/>
        <v>-2250</v>
      </c>
      <c r="AD164" s="21"/>
      <c r="AE164" s="215">
        <f t="shared" si="31"/>
        <v>-7938</v>
      </c>
      <c r="AF164" s="238"/>
      <c r="AG164" s="199">
        <f>AB164/12*4</f>
        <v>-750</v>
      </c>
      <c r="AH164" s="199">
        <f t="shared" si="3"/>
        <v>-750</v>
      </c>
      <c r="AI164" s="157">
        <f>AE164/11*9</f>
        <v>-6494.727272727273</v>
      </c>
      <c r="AJ164" s="146"/>
      <c r="AK164" s="157">
        <f>AB164</f>
        <v>-2250</v>
      </c>
      <c r="AL164" s="157">
        <f t="shared" si="32"/>
        <v>-2250</v>
      </c>
      <c r="AM164" s="157">
        <f>AE164</f>
        <v>-7938</v>
      </c>
      <c r="AN164" s="146">
        <f t="shared" si="33"/>
        <v>0</v>
      </c>
      <c r="AO164" s="157">
        <f t="shared" si="34"/>
        <v>-2250</v>
      </c>
      <c r="AP164" s="157">
        <f t="shared" si="35"/>
        <v>-2250</v>
      </c>
      <c r="AQ164" s="217">
        <f t="shared" si="36"/>
        <v>-7938</v>
      </c>
      <c r="AR164" s="39" t="s">
        <v>121</v>
      </c>
      <c r="AS164" s="22"/>
      <c r="AT164" s="221">
        <v>1</v>
      </c>
      <c r="AU164" s="22"/>
      <c r="AV164" s="21"/>
      <c r="AW164" s="20"/>
      <c r="AX164" s="21"/>
      <c r="AY164" s="21"/>
    </row>
    <row r="165" spans="1:51" s="17" customFormat="1" ht="27" customHeight="1">
      <c r="A165" s="334"/>
      <c r="B165" s="320"/>
      <c r="C165" s="321"/>
      <c r="D165" s="20" t="s">
        <v>33</v>
      </c>
      <c r="E165" s="20" t="s">
        <v>122</v>
      </c>
      <c r="F165" s="144">
        <v>2</v>
      </c>
      <c r="G165" s="144">
        <v>3</v>
      </c>
      <c r="H165" s="21"/>
      <c r="I165" s="21"/>
      <c r="J165" s="144">
        <v>6</v>
      </c>
      <c r="K165" s="144">
        <v>7</v>
      </c>
      <c r="L165" s="21"/>
      <c r="M165" s="21">
        <v>20</v>
      </c>
      <c r="N165" s="144"/>
      <c r="O165" s="21"/>
      <c r="P165" s="167">
        <v>42614</v>
      </c>
      <c r="Q165" s="140">
        <v>42736</v>
      </c>
      <c r="R165" s="146">
        <v>10000</v>
      </c>
      <c r="S165" s="146">
        <v>0</v>
      </c>
      <c r="T165" s="146">
        <v>80000</v>
      </c>
      <c r="U165" s="146">
        <f>SUM(R165:T165)</f>
        <v>90000</v>
      </c>
      <c r="V165" s="146">
        <v>90000</v>
      </c>
      <c r="W165" s="146"/>
      <c r="X165" s="146"/>
      <c r="Y165" s="218">
        <v>10000</v>
      </c>
      <c r="Z165" s="146"/>
      <c r="AA165" s="146"/>
      <c r="AB165" s="215">
        <f t="shared" si="30"/>
        <v>-625</v>
      </c>
      <c r="AC165" s="146">
        <f t="shared" si="29"/>
        <v>-625</v>
      </c>
      <c r="AD165" s="21"/>
      <c r="AE165" s="215">
        <f t="shared" si="31"/>
        <v>-8557</v>
      </c>
      <c r="AF165" s="238"/>
      <c r="AG165" s="199">
        <f>AB165/12*4</f>
        <v>-208.33333333333334</v>
      </c>
      <c r="AH165" s="199">
        <f t="shared" si="3"/>
        <v>-208.33333333333334</v>
      </c>
      <c r="AI165" s="157">
        <f>AE165/11*9</f>
        <v>-7001.181818181818</v>
      </c>
      <c r="AJ165" s="146"/>
      <c r="AK165" s="157">
        <f>AB165</f>
        <v>-625</v>
      </c>
      <c r="AL165" s="157">
        <f t="shared" si="32"/>
        <v>-625</v>
      </c>
      <c r="AM165" s="157">
        <f>AE165</f>
        <v>-8557</v>
      </c>
      <c r="AN165" s="146">
        <f t="shared" si="33"/>
        <v>0</v>
      </c>
      <c r="AO165" s="157">
        <f t="shared" si="34"/>
        <v>-625</v>
      </c>
      <c r="AP165" s="157">
        <f t="shared" si="35"/>
        <v>-625</v>
      </c>
      <c r="AQ165" s="217">
        <f t="shared" si="36"/>
        <v>-8557</v>
      </c>
      <c r="AR165" s="39"/>
      <c r="AS165" s="22"/>
      <c r="AT165" s="221">
        <v>1</v>
      </c>
      <c r="AU165" s="22"/>
      <c r="AV165" s="21"/>
      <c r="AW165" s="20" t="s">
        <v>341</v>
      </c>
      <c r="AX165" s="21"/>
      <c r="AY165" s="21"/>
    </row>
    <row r="166" spans="1:49" s="17" customFormat="1" ht="29.25" customHeight="1">
      <c r="A166" s="395" t="s">
        <v>390</v>
      </c>
      <c r="B166" s="395"/>
      <c r="C166" s="395"/>
      <c r="D166" s="395"/>
      <c r="E166" s="395"/>
      <c r="F166" s="24">
        <f aca="true" t="shared" si="41" ref="F166:O166">SUM(F10:F165)</f>
        <v>2</v>
      </c>
      <c r="G166" s="24">
        <f t="shared" si="41"/>
        <v>135</v>
      </c>
      <c r="H166" s="25">
        <f t="shared" si="41"/>
        <v>6</v>
      </c>
      <c r="I166" s="25">
        <f t="shared" si="41"/>
        <v>160</v>
      </c>
      <c r="J166" s="24">
        <f t="shared" si="41"/>
        <v>182</v>
      </c>
      <c r="K166" s="24">
        <f t="shared" si="41"/>
        <v>704</v>
      </c>
      <c r="L166" s="25">
        <f t="shared" si="41"/>
        <v>331</v>
      </c>
      <c r="M166" s="25">
        <f t="shared" si="41"/>
        <v>323</v>
      </c>
      <c r="N166" s="24">
        <f t="shared" si="41"/>
        <v>7</v>
      </c>
      <c r="O166" s="25">
        <f t="shared" si="41"/>
        <v>223</v>
      </c>
      <c r="P166" s="25"/>
      <c r="Q166" s="25"/>
      <c r="R166" s="27">
        <f aca="true" t="shared" si="42" ref="R166:Y166">SUM(R10:R165)</f>
        <v>456000</v>
      </c>
      <c r="S166" s="27">
        <f t="shared" si="42"/>
        <v>17000</v>
      </c>
      <c r="T166" s="27">
        <f t="shared" si="42"/>
        <v>795000</v>
      </c>
      <c r="U166" s="27">
        <f t="shared" si="42"/>
        <v>1268000</v>
      </c>
      <c r="V166" s="27">
        <f t="shared" si="42"/>
        <v>1143000</v>
      </c>
      <c r="W166" s="27">
        <f t="shared" si="42"/>
        <v>125000</v>
      </c>
      <c r="X166" s="27">
        <f t="shared" si="42"/>
        <v>0</v>
      </c>
      <c r="Y166" s="27">
        <f t="shared" si="42"/>
        <v>148000</v>
      </c>
      <c r="Z166" s="27"/>
      <c r="AA166" s="27">
        <f>SUM(AA10:AA165)</f>
        <v>1732990.38</v>
      </c>
      <c r="AB166" s="27">
        <f>SUM(AB10:AB165)</f>
        <v>86872</v>
      </c>
      <c r="AC166" s="27">
        <f>SUM(AC10:AC165)</f>
        <v>1819862.38</v>
      </c>
      <c r="AD166" s="171">
        <f>SUM(AD10:AD165)</f>
        <v>33.1705</v>
      </c>
      <c r="AE166" s="27">
        <f>SUM(AE10:AE165)</f>
        <v>137610</v>
      </c>
      <c r="AF166" s="243"/>
      <c r="AG166" s="243"/>
      <c r="AH166" s="243"/>
      <c r="AI166" s="27"/>
      <c r="AJ166" s="27">
        <f aca="true" t="shared" si="43" ref="AJ166:AQ166">SUM(AJ10:AJ165)</f>
        <v>1591223.8433333333</v>
      </c>
      <c r="AK166" s="27">
        <f t="shared" si="43"/>
        <v>60612</v>
      </c>
      <c r="AL166" s="27">
        <f t="shared" si="43"/>
        <v>1651835.8433333333</v>
      </c>
      <c r="AM166" s="27">
        <f t="shared" si="43"/>
        <v>141136.9090909091</v>
      </c>
      <c r="AN166" s="27">
        <f t="shared" si="43"/>
        <v>1732990.38</v>
      </c>
      <c r="AO166" s="27">
        <f t="shared" si="43"/>
        <v>86872</v>
      </c>
      <c r="AP166" s="27">
        <f t="shared" si="43"/>
        <v>1819862.38</v>
      </c>
      <c r="AQ166" s="27">
        <f t="shared" si="43"/>
        <v>137610</v>
      </c>
      <c r="AR166" s="42"/>
      <c r="AS166" s="75"/>
      <c r="AU166" s="35"/>
      <c r="AW166" s="23"/>
    </row>
    <row r="167" spans="1:49" s="17" customFormat="1" ht="21" customHeight="1">
      <c r="A167" s="406" t="s">
        <v>133</v>
      </c>
      <c r="B167" s="407"/>
      <c r="C167" s="407"/>
      <c r="D167" s="407"/>
      <c r="E167" s="408"/>
      <c r="F167" s="26" t="s">
        <v>134</v>
      </c>
      <c r="G167" s="26" t="s">
        <v>135</v>
      </c>
      <c r="H167" s="26"/>
      <c r="I167" s="26"/>
      <c r="J167" s="26" t="s">
        <v>134</v>
      </c>
      <c r="K167" s="26" t="s">
        <v>135</v>
      </c>
      <c r="L167" s="26"/>
      <c r="M167" s="26"/>
      <c r="N167" s="26" t="s">
        <v>134</v>
      </c>
      <c r="O167" s="26"/>
      <c r="P167" s="31"/>
      <c r="Q167" s="31"/>
      <c r="R167" s="16"/>
      <c r="S167" s="16"/>
      <c r="T167" s="16"/>
      <c r="U167" s="16"/>
      <c r="V167" s="412">
        <f>V166+W166+X166</f>
        <v>1268000</v>
      </c>
      <c r="W167" s="413"/>
      <c r="X167" s="413"/>
      <c r="Y167" s="16"/>
      <c r="Z167" s="16"/>
      <c r="AA167" s="16"/>
      <c r="AB167" s="16"/>
      <c r="AC167" s="16"/>
      <c r="AD167" s="16"/>
      <c r="AE167" s="16"/>
      <c r="AF167" s="208"/>
      <c r="AG167" s="208"/>
      <c r="AH167" s="208"/>
      <c r="AI167" s="16"/>
      <c r="AJ167" s="16"/>
      <c r="AK167" s="16"/>
      <c r="AL167" s="16"/>
      <c r="AM167" s="16"/>
      <c r="AN167" s="16"/>
      <c r="AO167" s="16"/>
      <c r="AP167" s="16"/>
      <c r="AQ167" s="16"/>
      <c r="AR167" s="42"/>
      <c r="AS167" s="75"/>
      <c r="AU167" s="35"/>
      <c r="AW167" s="23"/>
    </row>
    <row r="168" spans="1:49" s="17" customFormat="1" ht="21" customHeight="1">
      <c r="A168" s="409"/>
      <c r="B168" s="410"/>
      <c r="C168" s="410"/>
      <c r="D168" s="410"/>
      <c r="E168" s="411"/>
      <c r="F168" s="289">
        <f>F166+G166-H166-I166</f>
        <v>-29</v>
      </c>
      <c r="G168" s="289">
        <f>G166-I166</f>
        <v>-25</v>
      </c>
      <c r="H168" s="28"/>
      <c r="I168" s="28"/>
      <c r="J168" s="289">
        <f>J166+K166-L166-M166</f>
        <v>232</v>
      </c>
      <c r="K168" s="289">
        <f>K166-M166</f>
        <v>381</v>
      </c>
      <c r="L168" s="28"/>
      <c r="M168" s="28"/>
      <c r="N168" s="289">
        <f>N166-O166</f>
        <v>-216</v>
      </c>
      <c r="O168" s="28"/>
      <c r="P168" s="31"/>
      <c r="Q168" s="31"/>
      <c r="R168" s="16"/>
      <c r="S168" s="16"/>
      <c r="T168" s="16"/>
      <c r="U168" s="16"/>
      <c r="V168" s="16"/>
      <c r="W168" s="16"/>
      <c r="X168" s="16"/>
      <c r="Y168" s="16"/>
      <c r="Z168" s="16"/>
      <c r="AA168" s="16"/>
      <c r="AB168" s="16"/>
      <c r="AC168" s="16"/>
      <c r="AD168" s="16"/>
      <c r="AE168" s="16"/>
      <c r="AF168" s="208"/>
      <c r="AG168" s="208"/>
      <c r="AH168" s="208"/>
      <c r="AI168" s="16"/>
      <c r="AJ168" s="16"/>
      <c r="AK168" s="16"/>
      <c r="AL168" s="16"/>
      <c r="AM168" s="16"/>
      <c r="AN168" s="16"/>
      <c r="AO168" s="16"/>
      <c r="AP168" s="16"/>
      <c r="AQ168" s="16"/>
      <c r="AR168" s="42"/>
      <c r="AS168" s="75"/>
      <c r="AU168" s="35"/>
      <c r="AW168" s="23"/>
    </row>
    <row r="169" spans="1:49" s="70" customFormat="1" ht="24" customHeight="1">
      <c r="A169" s="65"/>
      <c r="B169" s="65"/>
      <c r="C169" s="66"/>
      <c r="D169" s="66"/>
      <c r="E169" s="66"/>
      <c r="F169" s="65"/>
      <c r="G169" s="65"/>
      <c r="H169" s="65"/>
      <c r="I169" s="65"/>
      <c r="J169" s="65"/>
      <c r="K169" s="65"/>
      <c r="L169" s="65"/>
      <c r="M169" s="65"/>
      <c r="N169" s="65"/>
      <c r="O169" s="65"/>
      <c r="P169" s="65"/>
      <c r="Q169" s="67"/>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143"/>
      <c r="AO169" s="143"/>
      <c r="AP169" s="143"/>
      <c r="AQ169" s="143"/>
      <c r="AR169" s="68"/>
      <c r="AS169" s="69"/>
      <c r="AU169" s="253"/>
      <c r="AW169" s="202"/>
    </row>
    <row r="170" spans="3:49" s="2" customFormat="1" ht="20.25" customHeight="1" hidden="1" outlineLevel="1">
      <c r="C170" s="3"/>
      <c r="D170" s="3"/>
      <c r="E170" s="3"/>
      <c r="Q170" s="3"/>
      <c r="AN170" s="17"/>
      <c r="AO170" s="17"/>
      <c r="AP170" s="17"/>
      <c r="AQ170" s="17"/>
      <c r="AR170" s="71"/>
      <c r="AS170" s="36"/>
      <c r="AU170" s="71"/>
      <c r="AW170" s="3"/>
    </row>
    <row r="171" spans="1:48" ht="27.75" customHeight="1" hidden="1" outlineLevel="1">
      <c r="A171" s="370"/>
      <c r="B171" s="370"/>
      <c r="C171" s="370"/>
      <c r="D171" s="370"/>
      <c r="E171" s="370"/>
      <c r="F171" s="370"/>
      <c r="G171" s="370"/>
      <c r="H171" s="370"/>
      <c r="I171" s="370"/>
      <c r="J171" s="370"/>
      <c r="K171" s="370"/>
      <c r="L171" s="370"/>
      <c r="M171" s="370"/>
      <c r="N171" s="370"/>
      <c r="O171" s="370"/>
      <c r="P171" s="370"/>
      <c r="Q171" s="370"/>
      <c r="R171" s="371" t="s">
        <v>24</v>
      </c>
      <c r="S171" s="371"/>
      <c r="T171" s="371"/>
      <c r="U171" s="371"/>
      <c r="V171" s="44"/>
      <c r="W171" s="44"/>
      <c r="X171" s="44"/>
      <c r="Y171" s="44"/>
      <c r="Z171" s="44"/>
      <c r="AA171" s="372" t="s">
        <v>18</v>
      </c>
      <c r="AB171" s="372"/>
      <c r="AC171" s="372"/>
      <c r="AD171" s="372"/>
      <c r="AE171" s="372"/>
      <c r="AF171" s="241"/>
      <c r="AG171" s="241"/>
      <c r="AH171" s="241"/>
      <c r="AI171" s="45"/>
      <c r="AJ171" s="45"/>
      <c r="AK171" s="45"/>
      <c r="AL171" s="45"/>
      <c r="AM171" s="45"/>
      <c r="AN171" s="45"/>
      <c r="AO171" s="45"/>
      <c r="AP171" s="45"/>
      <c r="AQ171" s="77"/>
      <c r="AR171" s="78"/>
      <c r="AS171" s="81" t="s">
        <v>141</v>
      </c>
      <c r="AT171" s="373" t="s">
        <v>262</v>
      </c>
      <c r="AU171" s="373"/>
      <c r="AV171" s="373"/>
    </row>
    <row r="172" spans="1:50" ht="21.75" customHeight="1" hidden="1" outlineLevel="1" thickBot="1">
      <c r="A172" s="414" t="s">
        <v>10</v>
      </c>
      <c r="B172" s="416" t="s">
        <v>11</v>
      </c>
      <c r="C172" s="417" t="s">
        <v>35</v>
      </c>
      <c r="D172" s="416" t="s">
        <v>12</v>
      </c>
      <c r="E172" s="416"/>
      <c r="F172" s="420" t="s">
        <v>3</v>
      </c>
      <c r="G172" s="421"/>
      <c r="H172" s="421"/>
      <c r="I172" s="421"/>
      <c r="J172" s="421"/>
      <c r="K172" s="421"/>
      <c r="L172" s="421"/>
      <c r="M172" s="421"/>
      <c r="N172" s="421"/>
      <c r="O172" s="422"/>
      <c r="P172" s="222"/>
      <c r="Q172" s="423" t="s">
        <v>27</v>
      </c>
      <c r="R172" s="349" t="s">
        <v>13</v>
      </c>
      <c r="S172" s="349"/>
      <c r="T172" s="349"/>
      <c r="U172" s="429" t="s">
        <v>16</v>
      </c>
      <c r="V172" s="378" t="s">
        <v>38</v>
      </c>
      <c r="W172" s="378" t="s">
        <v>38</v>
      </c>
      <c r="X172" s="378" t="s">
        <v>45</v>
      </c>
      <c r="Y172" s="378" t="s">
        <v>26</v>
      </c>
      <c r="Z172" s="378" t="s">
        <v>29</v>
      </c>
      <c r="AA172" s="379" t="s">
        <v>20</v>
      </c>
      <c r="AB172" s="379" t="s">
        <v>21</v>
      </c>
      <c r="AC172" s="379" t="s">
        <v>14</v>
      </c>
      <c r="AD172" s="379" t="s">
        <v>25</v>
      </c>
      <c r="AE172" s="380" t="s">
        <v>22</v>
      </c>
      <c r="AF172" s="381" t="s">
        <v>39</v>
      </c>
      <c r="AG172" s="381" t="s">
        <v>40</v>
      </c>
      <c r="AH172" s="381" t="s">
        <v>37</v>
      </c>
      <c r="AI172" s="383" t="s">
        <v>41</v>
      </c>
      <c r="AJ172" s="384" t="s">
        <v>39</v>
      </c>
      <c r="AK172" s="384" t="s">
        <v>40</v>
      </c>
      <c r="AL172" s="384" t="s">
        <v>37</v>
      </c>
      <c r="AM172" s="383" t="s">
        <v>41</v>
      </c>
      <c r="AN172" s="384" t="s">
        <v>46</v>
      </c>
      <c r="AO172" s="384" t="s">
        <v>47</v>
      </c>
      <c r="AP172" s="384" t="s">
        <v>42</v>
      </c>
      <c r="AQ172" s="383" t="s">
        <v>48</v>
      </c>
      <c r="AR172" s="443" t="s">
        <v>30</v>
      </c>
      <c r="AS172" s="437" t="s">
        <v>244</v>
      </c>
      <c r="AT172" s="431" t="s">
        <v>136</v>
      </c>
      <c r="AU172" s="438" t="s">
        <v>137</v>
      </c>
      <c r="AV172" s="431" t="s">
        <v>138</v>
      </c>
      <c r="AW172" s="432" t="s">
        <v>139</v>
      </c>
      <c r="AX172" s="432" t="s">
        <v>140</v>
      </c>
    </row>
    <row r="173" spans="1:50" ht="23.25" customHeight="1" hidden="1" outlineLevel="1">
      <c r="A173" s="414"/>
      <c r="B173" s="416"/>
      <c r="C173" s="418"/>
      <c r="D173" s="417" t="s">
        <v>36</v>
      </c>
      <c r="E173" s="417" t="s">
        <v>31</v>
      </c>
      <c r="F173" s="434" t="s">
        <v>0</v>
      </c>
      <c r="G173" s="435"/>
      <c r="H173" s="435"/>
      <c r="I173" s="436"/>
      <c r="J173" s="434" t="s">
        <v>1</v>
      </c>
      <c r="K173" s="435"/>
      <c r="L173" s="435"/>
      <c r="M173" s="436"/>
      <c r="N173" s="434" t="s">
        <v>2</v>
      </c>
      <c r="O173" s="436"/>
      <c r="P173" s="230"/>
      <c r="Q173" s="424"/>
      <c r="R173" s="349" t="s">
        <v>15</v>
      </c>
      <c r="S173" s="349" t="s">
        <v>28</v>
      </c>
      <c r="T173" s="349" t="s">
        <v>17</v>
      </c>
      <c r="U173" s="429"/>
      <c r="V173" s="378"/>
      <c r="W173" s="378"/>
      <c r="X173" s="378"/>
      <c r="Y173" s="378"/>
      <c r="Z173" s="378"/>
      <c r="AA173" s="430"/>
      <c r="AB173" s="430"/>
      <c r="AC173" s="430"/>
      <c r="AD173" s="430"/>
      <c r="AE173" s="380"/>
      <c r="AF173" s="447"/>
      <c r="AG173" s="447"/>
      <c r="AH173" s="447"/>
      <c r="AI173" s="383"/>
      <c r="AJ173" s="430"/>
      <c r="AK173" s="430"/>
      <c r="AL173" s="430"/>
      <c r="AM173" s="383"/>
      <c r="AN173" s="430"/>
      <c r="AO173" s="430"/>
      <c r="AP173" s="430"/>
      <c r="AQ173" s="383"/>
      <c r="AR173" s="443"/>
      <c r="AS173" s="437"/>
      <c r="AT173" s="431"/>
      <c r="AU173" s="438"/>
      <c r="AV173" s="431"/>
      <c r="AW173" s="432"/>
      <c r="AX173" s="432"/>
    </row>
    <row r="174" spans="1:50" ht="22.5" customHeight="1" hidden="1" outlineLevel="1">
      <c r="A174" s="414"/>
      <c r="B174" s="416"/>
      <c r="C174" s="418"/>
      <c r="D174" s="418"/>
      <c r="E174" s="418"/>
      <c r="F174" s="427" t="s">
        <v>4</v>
      </c>
      <c r="G174" s="428"/>
      <c r="H174" s="425" t="s">
        <v>5</v>
      </c>
      <c r="I174" s="426"/>
      <c r="J174" s="427" t="s">
        <v>4</v>
      </c>
      <c r="K174" s="428"/>
      <c r="L174" s="425" t="s">
        <v>5</v>
      </c>
      <c r="M174" s="426"/>
      <c r="N174" s="4" t="s">
        <v>4</v>
      </c>
      <c r="O174" s="11" t="s">
        <v>5</v>
      </c>
      <c r="P174" s="231"/>
      <c r="Q174" s="424"/>
      <c r="R174" s="349"/>
      <c r="S174" s="349"/>
      <c r="T174" s="349"/>
      <c r="U174" s="429"/>
      <c r="V174" s="378"/>
      <c r="W174" s="378"/>
      <c r="X174" s="378"/>
      <c r="Y174" s="378"/>
      <c r="Z174" s="378"/>
      <c r="AA174" s="430"/>
      <c r="AB174" s="430"/>
      <c r="AC174" s="430"/>
      <c r="AD174" s="430"/>
      <c r="AE174" s="380"/>
      <c r="AF174" s="447"/>
      <c r="AG174" s="447"/>
      <c r="AH174" s="447"/>
      <c r="AI174" s="383"/>
      <c r="AJ174" s="430"/>
      <c r="AK174" s="430"/>
      <c r="AL174" s="430"/>
      <c r="AM174" s="383"/>
      <c r="AN174" s="430"/>
      <c r="AO174" s="430"/>
      <c r="AP174" s="430"/>
      <c r="AQ174" s="383"/>
      <c r="AR174" s="443"/>
      <c r="AS174" s="437"/>
      <c r="AT174" s="431"/>
      <c r="AU174" s="438"/>
      <c r="AV174" s="431"/>
      <c r="AW174" s="432"/>
      <c r="AX174" s="432"/>
    </row>
    <row r="175" spans="1:50" ht="37.5" customHeight="1" hidden="1" outlineLevel="1">
      <c r="A175" s="415"/>
      <c r="B175" s="417"/>
      <c r="C175" s="419"/>
      <c r="D175" s="419"/>
      <c r="E175" s="419"/>
      <c r="F175" s="9" t="s">
        <v>6</v>
      </c>
      <c r="G175" s="10" t="s">
        <v>7</v>
      </c>
      <c r="H175" s="5" t="s">
        <v>8</v>
      </c>
      <c r="I175" s="6" t="s">
        <v>7</v>
      </c>
      <c r="J175" s="9" t="s">
        <v>8</v>
      </c>
      <c r="K175" s="10" t="s">
        <v>9</v>
      </c>
      <c r="L175" s="5" t="s">
        <v>8</v>
      </c>
      <c r="M175" s="6" t="s">
        <v>7</v>
      </c>
      <c r="N175" s="9" t="s">
        <v>7</v>
      </c>
      <c r="O175" s="6" t="s">
        <v>7</v>
      </c>
      <c r="P175" s="232"/>
      <c r="Q175" s="424"/>
      <c r="R175" s="349"/>
      <c r="S175" s="349"/>
      <c r="T175" s="349"/>
      <c r="U175" s="429"/>
      <c r="V175" s="378"/>
      <c r="W175" s="378"/>
      <c r="X175" s="378"/>
      <c r="Y175" s="378"/>
      <c r="Z175" s="378"/>
      <c r="AA175" s="430"/>
      <c r="AB175" s="430"/>
      <c r="AC175" s="430"/>
      <c r="AD175" s="430"/>
      <c r="AE175" s="380"/>
      <c r="AF175" s="447"/>
      <c r="AG175" s="447"/>
      <c r="AH175" s="447"/>
      <c r="AI175" s="383"/>
      <c r="AJ175" s="430"/>
      <c r="AK175" s="430"/>
      <c r="AL175" s="430"/>
      <c r="AM175" s="383"/>
      <c r="AN175" s="430"/>
      <c r="AO175" s="430"/>
      <c r="AP175" s="430"/>
      <c r="AQ175" s="383"/>
      <c r="AR175" s="443"/>
      <c r="AS175" s="437"/>
      <c r="AT175" s="391"/>
      <c r="AU175" s="439"/>
      <c r="AV175" s="391"/>
      <c r="AW175" s="433"/>
      <c r="AX175" s="433"/>
    </row>
    <row r="176" spans="1:50" ht="37.5" customHeight="1" hidden="1" outlineLevel="1">
      <c r="A176" s="444" t="s">
        <v>335</v>
      </c>
      <c r="B176" s="445"/>
      <c r="C176" s="445"/>
      <c r="D176" s="445"/>
      <c r="E176" s="446"/>
      <c r="F176" s="89"/>
      <c r="G176" s="90"/>
      <c r="H176" s="91"/>
      <c r="I176" s="92"/>
      <c r="J176" s="89"/>
      <c r="K176" s="90"/>
      <c r="L176" s="91"/>
      <c r="M176" s="92"/>
      <c r="N176" s="89"/>
      <c r="O176" s="92"/>
      <c r="P176" s="235"/>
      <c r="Q176" s="93"/>
      <c r="R176" s="183"/>
      <c r="S176" s="183"/>
      <c r="T176" s="183"/>
      <c r="U176" s="184"/>
      <c r="V176" s="185"/>
      <c r="W176" s="185"/>
      <c r="X176" s="185"/>
      <c r="Y176" s="185"/>
      <c r="Z176" s="185"/>
      <c r="AA176" s="186"/>
      <c r="AB176" s="186"/>
      <c r="AC176" s="186"/>
      <c r="AD176" s="186"/>
      <c r="AE176" s="185"/>
      <c r="AF176" s="244"/>
      <c r="AG176" s="244"/>
      <c r="AH176" s="244"/>
      <c r="AI176" s="187"/>
      <c r="AJ176" s="186"/>
      <c r="AK176" s="186"/>
      <c r="AL176" s="186"/>
      <c r="AM176" s="187"/>
      <c r="AN176" s="186"/>
      <c r="AO176" s="186"/>
      <c r="AP176" s="188"/>
      <c r="AQ176" s="189"/>
      <c r="AR176" s="190"/>
      <c r="AS176" s="190"/>
      <c r="AT176" s="99"/>
      <c r="AU176" s="250"/>
      <c r="AV176" s="99"/>
      <c r="AW176" s="100"/>
      <c r="AX176" s="100"/>
    </row>
    <row r="177" spans="1:51" s="208" customFormat="1" ht="12.75" hidden="1" outlineLevel="1">
      <c r="A177" s="206"/>
      <c r="B177" s="206"/>
      <c r="C177" s="207"/>
      <c r="D177" s="207"/>
      <c r="E177" s="207"/>
      <c r="F177" s="209"/>
      <c r="G177" s="209"/>
      <c r="H177" s="210"/>
      <c r="I177" s="206"/>
      <c r="J177" s="209"/>
      <c r="K177" s="209"/>
      <c r="L177" s="210"/>
      <c r="M177" s="210"/>
      <c r="N177" s="209"/>
      <c r="O177" s="206"/>
      <c r="P177" s="206"/>
      <c r="Q177" s="211"/>
      <c r="R177" s="206"/>
      <c r="S177" s="206"/>
      <c r="T177" s="206"/>
      <c r="U177" s="206"/>
      <c r="V177" s="206"/>
      <c r="W177" s="206"/>
      <c r="X177" s="206"/>
      <c r="Y177" s="206"/>
      <c r="Z177" s="206"/>
      <c r="AA177" s="206"/>
      <c r="AB177" s="206"/>
      <c r="AC177" s="206"/>
      <c r="AD177" s="206"/>
      <c r="AE177" s="206"/>
      <c r="AF177" s="206"/>
      <c r="AG177" s="206"/>
      <c r="AH177" s="206"/>
      <c r="AI177" s="206"/>
      <c r="AJ177" s="206"/>
      <c r="AK177" s="206"/>
      <c r="AL177" s="206"/>
      <c r="AM177" s="206"/>
      <c r="AN177" s="57"/>
      <c r="AO177" s="57"/>
      <c r="AP177" s="57"/>
      <c r="AQ177" s="57"/>
      <c r="AR177" s="197"/>
      <c r="AS177" s="200"/>
      <c r="AT177" s="212"/>
      <c r="AU177" s="203"/>
      <c r="AV177" s="205"/>
      <c r="AW177" s="207"/>
      <c r="AX177" s="206"/>
      <c r="AY177" s="206"/>
    </row>
    <row r="178" spans="1:51" s="208" customFormat="1" ht="12.75" hidden="1" outlineLevel="1">
      <c r="A178" s="210"/>
      <c r="B178" s="210"/>
      <c r="C178" s="213"/>
      <c r="D178" s="207"/>
      <c r="E178" s="207"/>
      <c r="F178" s="206"/>
      <c r="G178" s="206"/>
      <c r="H178" s="206"/>
      <c r="I178" s="206"/>
      <c r="J178" s="206"/>
      <c r="K178" s="214"/>
      <c r="L178" s="210"/>
      <c r="M178" s="206"/>
      <c r="N178" s="214"/>
      <c r="O178" s="206"/>
      <c r="P178" s="206"/>
      <c r="Q178" s="198"/>
      <c r="R178" s="206"/>
      <c r="S178" s="206"/>
      <c r="T178" s="206"/>
      <c r="U178" s="206"/>
      <c r="V178" s="206"/>
      <c r="W178" s="206"/>
      <c r="X178" s="206"/>
      <c r="Y178" s="206"/>
      <c r="Z178" s="206"/>
      <c r="AA178" s="206"/>
      <c r="AB178" s="206"/>
      <c r="AC178" s="206"/>
      <c r="AD178" s="206"/>
      <c r="AE178" s="206"/>
      <c r="AF178" s="206"/>
      <c r="AG178" s="206"/>
      <c r="AH178" s="206"/>
      <c r="AI178" s="206"/>
      <c r="AJ178" s="206"/>
      <c r="AK178" s="206"/>
      <c r="AL178" s="206"/>
      <c r="AM178" s="206"/>
      <c r="AN178" s="57"/>
      <c r="AO178" s="57"/>
      <c r="AP178" s="57"/>
      <c r="AQ178" s="57"/>
      <c r="AR178" s="197"/>
      <c r="AS178" s="207"/>
      <c r="AT178" s="204"/>
      <c r="AU178" s="254"/>
      <c r="AV178" s="205"/>
      <c r="AW178" s="207"/>
      <c r="AX178" s="206"/>
      <c r="AY178" s="207"/>
    </row>
    <row r="179" spans="1:49" s="17" customFormat="1" ht="29.25" customHeight="1" hidden="1" outlineLevel="1">
      <c r="A179" s="440" t="s">
        <v>300</v>
      </c>
      <c r="B179" s="441"/>
      <c r="C179" s="441"/>
      <c r="D179" s="441"/>
      <c r="E179" s="442"/>
      <c r="F179" s="191">
        <f aca="true" t="shared" si="44" ref="F179:O179">SUM(F177:F178)</f>
        <v>0</v>
      </c>
      <c r="G179" s="191">
        <f t="shared" si="44"/>
        <v>0</v>
      </c>
      <c r="H179" s="192">
        <f t="shared" si="44"/>
        <v>0</v>
      </c>
      <c r="I179" s="192">
        <f t="shared" si="44"/>
        <v>0</v>
      </c>
      <c r="J179" s="191">
        <f t="shared" si="44"/>
        <v>0</v>
      </c>
      <c r="K179" s="191">
        <f t="shared" si="44"/>
        <v>0</v>
      </c>
      <c r="L179" s="192">
        <f t="shared" si="44"/>
        <v>0</v>
      </c>
      <c r="M179" s="192">
        <f t="shared" si="44"/>
        <v>0</v>
      </c>
      <c r="N179" s="191">
        <f t="shared" si="44"/>
        <v>0</v>
      </c>
      <c r="O179" s="192">
        <f t="shared" si="44"/>
        <v>0</v>
      </c>
      <c r="P179" s="236"/>
      <c r="Q179" s="31"/>
      <c r="R179" s="193">
        <f aca="true" t="shared" si="45" ref="R179:Y179">SUM(R177:R178)</f>
        <v>0</v>
      </c>
      <c r="S179" s="193">
        <f t="shared" si="45"/>
        <v>0</v>
      </c>
      <c r="T179" s="193">
        <f t="shared" si="45"/>
        <v>0</v>
      </c>
      <c r="U179" s="193">
        <f t="shared" si="45"/>
        <v>0</v>
      </c>
      <c r="V179" s="193">
        <f t="shared" si="45"/>
        <v>0</v>
      </c>
      <c r="W179" s="193">
        <f t="shared" si="45"/>
        <v>0</v>
      </c>
      <c r="X179" s="193">
        <f t="shared" si="45"/>
        <v>0</v>
      </c>
      <c r="Y179" s="193">
        <f t="shared" si="45"/>
        <v>0</v>
      </c>
      <c r="Z179" s="193"/>
      <c r="AA179" s="193">
        <f aca="true" t="shared" si="46" ref="AA179:AQ179">SUM(AA177:AA178)</f>
        <v>0</v>
      </c>
      <c r="AB179" s="193">
        <f t="shared" si="46"/>
        <v>0</v>
      </c>
      <c r="AC179" s="193">
        <f t="shared" si="46"/>
        <v>0</v>
      </c>
      <c r="AD179" s="194">
        <f t="shared" si="46"/>
        <v>0</v>
      </c>
      <c r="AE179" s="193">
        <f t="shared" si="46"/>
        <v>0</v>
      </c>
      <c r="AF179" s="245">
        <f t="shared" si="46"/>
        <v>0</v>
      </c>
      <c r="AG179" s="245">
        <f t="shared" si="46"/>
        <v>0</v>
      </c>
      <c r="AH179" s="245">
        <f t="shared" si="46"/>
        <v>0</v>
      </c>
      <c r="AI179" s="193">
        <f t="shared" si="46"/>
        <v>0</v>
      </c>
      <c r="AJ179" s="193">
        <f t="shared" si="46"/>
        <v>0</v>
      </c>
      <c r="AK179" s="193">
        <f t="shared" si="46"/>
        <v>0</v>
      </c>
      <c r="AL179" s="193">
        <f t="shared" si="46"/>
        <v>0</v>
      </c>
      <c r="AM179" s="193">
        <f t="shared" si="46"/>
        <v>0</v>
      </c>
      <c r="AN179" s="193">
        <f t="shared" si="46"/>
        <v>0</v>
      </c>
      <c r="AO179" s="193">
        <f t="shared" si="46"/>
        <v>0</v>
      </c>
      <c r="AP179" s="193">
        <f t="shared" si="46"/>
        <v>0</v>
      </c>
      <c r="AQ179" s="193">
        <f t="shared" si="46"/>
        <v>0</v>
      </c>
      <c r="AR179" s="42"/>
      <c r="AS179" s="75"/>
      <c r="AU179" s="35"/>
      <c r="AW179" s="23"/>
    </row>
    <row r="180" spans="1:49" s="17" customFormat="1" ht="21" customHeight="1" hidden="1" outlineLevel="1">
      <c r="A180" s="406" t="s">
        <v>133</v>
      </c>
      <c r="B180" s="407"/>
      <c r="C180" s="407"/>
      <c r="D180" s="407"/>
      <c r="E180" s="408"/>
      <c r="F180" s="26" t="s">
        <v>134</v>
      </c>
      <c r="G180" s="26" t="s">
        <v>135</v>
      </c>
      <c r="H180" s="26"/>
      <c r="I180" s="26"/>
      <c r="J180" s="26" t="s">
        <v>134</v>
      </c>
      <c r="K180" s="26" t="s">
        <v>135</v>
      </c>
      <c r="L180" s="26"/>
      <c r="M180" s="26"/>
      <c r="N180" s="26" t="s">
        <v>134</v>
      </c>
      <c r="O180" s="26"/>
      <c r="P180" s="233"/>
      <c r="Q180" s="31"/>
      <c r="R180" s="16"/>
      <c r="S180" s="16"/>
      <c r="T180" s="16"/>
      <c r="U180" s="16"/>
      <c r="V180" s="16"/>
      <c r="W180" s="16"/>
      <c r="X180" s="16"/>
      <c r="Y180" s="16"/>
      <c r="Z180" s="16"/>
      <c r="AA180" s="16"/>
      <c r="AB180" s="16"/>
      <c r="AC180" s="16"/>
      <c r="AD180" s="16"/>
      <c r="AE180" s="16"/>
      <c r="AF180" s="208"/>
      <c r="AG180" s="208"/>
      <c r="AH180" s="208"/>
      <c r="AI180" s="16"/>
      <c r="AJ180" s="16"/>
      <c r="AK180" s="16"/>
      <c r="AL180" s="16"/>
      <c r="AM180" s="16"/>
      <c r="AN180" s="16"/>
      <c r="AO180" s="16"/>
      <c r="AP180" s="16"/>
      <c r="AQ180" s="16"/>
      <c r="AR180" s="42"/>
      <c r="AS180" s="75"/>
      <c r="AU180" s="35"/>
      <c r="AW180" s="23"/>
    </row>
    <row r="181" spans="1:49" s="17" customFormat="1" ht="21" customHeight="1" hidden="1" outlineLevel="1">
      <c r="A181" s="409"/>
      <c r="B181" s="410"/>
      <c r="C181" s="410"/>
      <c r="D181" s="410"/>
      <c r="E181" s="411"/>
      <c r="F181" s="27">
        <f>F179+G179-H179-I179</f>
        <v>0</v>
      </c>
      <c r="G181" s="27">
        <f>G179-I179</f>
        <v>0</v>
      </c>
      <c r="H181" s="28"/>
      <c r="I181" s="28"/>
      <c r="J181" s="27">
        <f>J179+K179-L179-M179</f>
        <v>0</v>
      </c>
      <c r="K181" s="27">
        <f>K179-M179</f>
        <v>0</v>
      </c>
      <c r="L181" s="28"/>
      <c r="M181" s="28"/>
      <c r="N181" s="27">
        <f>N179-O179</f>
        <v>0</v>
      </c>
      <c r="O181" s="28"/>
      <c r="P181" s="234"/>
      <c r="Q181" s="31"/>
      <c r="R181" s="16"/>
      <c r="S181" s="16"/>
      <c r="T181" s="16"/>
      <c r="U181" s="16"/>
      <c r="V181" s="16"/>
      <c r="W181" s="16"/>
      <c r="X181" s="16"/>
      <c r="Y181" s="16"/>
      <c r="Z181" s="16"/>
      <c r="AA181" s="16"/>
      <c r="AB181" s="16"/>
      <c r="AC181" s="16"/>
      <c r="AD181" s="16"/>
      <c r="AE181" s="16"/>
      <c r="AF181" s="208"/>
      <c r="AG181" s="208"/>
      <c r="AH181" s="208"/>
      <c r="AI181" s="16"/>
      <c r="AJ181" s="16"/>
      <c r="AK181" s="16"/>
      <c r="AL181" s="16"/>
      <c r="AM181" s="16"/>
      <c r="AN181" s="16"/>
      <c r="AO181" s="16"/>
      <c r="AP181" s="16"/>
      <c r="AQ181" s="16"/>
      <c r="AR181" s="42"/>
      <c r="AS181" s="75"/>
      <c r="AU181" s="35"/>
      <c r="AW181" s="23"/>
    </row>
    <row r="182" ht="12.75" hidden="1" outlineLevel="1"/>
    <row r="183" ht="12.75" collapsed="1"/>
    <row r="238" ht="12.75"/>
    <row r="239" ht="12.75"/>
    <row r="240" ht="12.75"/>
    <row r="241" ht="12.75"/>
    <row r="256" ht="12.75"/>
    <row r="257" ht="12.75"/>
    <row r="258" ht="12.75"/>
    <row r="259" ht="12.75"/>
  </sheetData>
  <sheetProtection password="DA9F" sheet="1"/>
  <mergeCells count="139">
    <mergeCell ref="D2:Q2"/>
    <mergeCell ref="D3:Q3"/>
    <mergeCell ref="AR120:AR125"/>
    <mergeCell ref="AU120:AU124"/>
    <mergeCell ref="AS123:AS125"/>
    <mergeCell ref="AY5:AY8"/>
    <mergeCell ref="AW5:AW8"/>
    <mergeCell ref="AX5:AX8"/>
    <mergeCell ref="D6:D8"/>
    <mergeCell ref="E6:E8"/>
    <mergeCell ref="A179:E179"/>
    <mergeCell ref="S173:S175"/>
    <mergeCell ref="T173:T175"/>
    <mergeCell ref="F174:G174"/>
    <mergeCell ref="AR172:AR175"/>
    <mergeCell ref="A180:E181"/>
    <mergeCell ref="A176:E176"/>
    <mergeCell ref="AF172:AF175"/>
    <mergeCell ref="AG172:AG175"/>
    <mergeCell ref="AH172:AH175"/>
    <mergeCell ref="AX172:AX175"/>
    <mergeCell ref="D173:D175"/>
    <mergeCell ref="E173:E175"/>
    <mergeCell ref="F173:I173"/>
    <mergeCell ref="J173:M173"/>
    <mergeCell ref="N173:O173"/>
    <mergeCell ref="R173:R175"/>
    <mergeCell ref="AS172:AS175"/>
    <mergeCell ref="AT172:AT175"/>
    <mergeCell ref="AU172:AU175"/>
    <mergeCell ref="AV172:AV175"/>
    <mergeCell ref="AW172:AW175"/>
    <mergeCell ref="AL172:AL175"/>
    <mergeCell ref="AM172:AM175"/>
    <mergeCell ref="AN172:AN175"/>
    <mergeCell ref="AO172:AO175"/>
    <mergeCell ref="AP172:AP175"/>
    <mergeCell ref="AQ172:AQ175"/>
    <mergeCell ref="AI172:AI175"/>
    <mergeCell ref="AJ172:AJ175"/>
    <mergeCell ref="AK172:AK175"/>
    <mergeCell ref="Z172:Z175"/>
    <mergeCell ref="AA172:AA175"/>
    <mergeCell ref="AB172:AB175"/>
    <mergeCell ref="AC172:AC175"/>
    <mergeCell ref="AD172:AD175"/>
    <mergeCell ref="AE172:AE175"/>
    <mergeCell ref="R172:T172"/>
    <mergeCell ref="U172:U175"/>
    <mergeCell ref="V172:V175"/>
    <mergeCell ref="W172:W175"/>
    <mergeCell ref="X172:X175"/>
    <mergeCell ref="Y172:Y175"/>
    <mergeCell ref="A172:A175"/>
    <mergeCell ref="B172:B175"/>
    <mergeCell ref="C172:C175"/>
    <mergeCell ref="D172:E172"/>
    <mergeCell ref="F172:O172"/>
    <mergeCell ref="Q172:Q175"/>
    <mergeCell ref="H174:I174"/>
    <mergeCell ref="J174:K174"/>
    <mergeCell ref="L174:M174"/>
    <mergeCell ref="A167:E168"/>
    <mergeCell ref="V167:X167"/>
    <mergeCell ref="A171:Q171"/>
    <mergeCell ref="R171:U171"/>
    <mergeCell ref="AA171:AE171"/>
    <mergeCell ref="AT171:AV171"/>
    <mergeCell ref="A166:E166"/>
    <mergeCell ref="AR101:AR103"/>
    <mergeCell ref="AS101:AS102"/>
    <mergeCell ref="AU101:AU103"/>
    <mergeCell ref="F7:G7"/>
    <mergeCell ref="H7:I7"/>
    <mergeCell ref="J7:K7"/>
    <mergeCell ref="L7:M7"/>
    <mergeCell ref="A9:E9"/>
    <mergeCell ref="AQ5:AQ8"/>
    <mergeCell ref="F6:I6"/>
    <mergeCell ref="J6:M6"/>
    <mergeCell ref="N6:O6"/>
    <mergeCell ref="R6:R8"/>
    <mergeCell ref="S6:S8"/>
    <mergeCell ref="T6:T8"/>
    <mergeCell ref="P5:P8"/>
    <mergeCell ref="Q5:Q8"/>
    <mergeCell ref="R5:T5"/>
    <mergeCell ref="AR5:AR8"/>
    <mergeCell ref="AS5:AS8"/>
    <mergeCell ref="AT5:AT8"/>
    <mergeCell ref="AU5:AU8"/>
    <mergeCell ref="AV5:AV8"/>
    <mergeCell ref="AK5:AK8"/>
    <mergeCell ref="AL5:AL8"/>
    <mergeCell ref="AM5:AM8"/>
    <mergeCell ref="AN5:AN8"/>
    <mergeCell ref="AO5:AO8"/>
    <mergeCell ref="AB5:AB8"/>
    <mergeCell ref="AC5:AC8"/>
    <mergeCell ref="AD5:AD8"/>
    <mergeCell ref="AP5:AP8"/>
    <mergeCell ref="AE5:AE8"/>
    <mergeCell ref="AF5:AF8"/>
    <mergeCell ref="AG5:AG8"/>
    <mergeCell ref="AH5:AH8"/>
    <mergeCell ref="AI5:AI8"/>
    <mergeCell ref="AJ5:AJ8"/>
    <mergeCell ref="V5:V8"/>
    <mergeCell ref="W5:W8"/>
    <mergeCell ref="X5:X8"/>
    <mergeCell ref="Y5:Y8"/>
    <mergeCell ref="Z5:Z8"/>
    <mergeCell ref="AA5:AA8"/>
    <mergeCell ref="Q1:R1"/>
    <mergeCell ref="A4:Q4"/>
    <mergeCell ref="R4:U4"/>
    <mergeCell ref="AA4:AE4"/>
    <mergeCell ref="AT4:AV4"/>
    <mergeCell ref="A5:A8"/>
    <mergeCell ref="B5:B8"/>
    <mergeCell ref="C5:C8"/>
    <mergeCell ref="D5:E5"/>
    <mergeCell ref="F5:O5"/>
    <mergeCell ref="AS38:AS42"/>
    <mergeCell ref="AS45:AS46"/>
    <mergeCell ref="AS60:AS62"/>
    <mergeCell ref="AU88:AU90"/>
    <mergeCell ref="AR107:AR110"/>
    <mergeCell ref="AU107:AU110"/>
    <mergeCell ref="U5:U8"/>
    <mergeCell ref="AU147:AU148"/>
    <mergeCell ref="AU153:AU156"/>
    <mergeCell ref="AU159:AU160"/>
    <mergeCell ref="AR129:AR134"/>
    <mergeCell ref="AU133:AU134"/>
    <mergeCell ref="AR135:AR138"/>
    <mergeCell ref="AS137:AS138"/>
    <mergeCell ref="AR140:AR144"/>
    <mergeCell ref="AS141:AS144"/>
  </mergeCells>
  <printOptions/>
  <pageMargins left="0.3937007874015748" right="0.3937007874015748" top="0.7874015748031497" bottom="0.5905511811023623" header="0.3937007874015748" footer="0.1968503937007874"/>
  <pageSetup horizontalDpi="600" verticalDpi="600" orientation="landscape" paperSize="9" scale="68" r:id="rId3"/>
  <headerFooter alignWithMargins="0">
    <oddHeader>&amp;RAnlage 7 GRDrs 658/2016</oddHeader>
    <oddFooter>&amp;CSeite &amp;P von &amp;N</oddFooter>
  </headerFooter>
  <rowBreaks count="1" manualBreakCount="1">
    <brk id="169" max="255" man="1"/>
  </rowBreaks>
  <legacyDrawing r:id="rId2"/>
</worksheet>
</file>

<file path=xl/worksheets/sheet3.xml><?xml version="1.0" encoding="utf-8"?>
<worksheet xmlns="http://schemas.openxmlformats.org/spreadsheetml/2006/main" xmlns:r="http://schemas.openxmlformats.org/officeDocument/2006/relationships">
  <dimension ref="A1:AC72"/>
  <sheetViews>
    <sheetView zoomScale="80" zoomScaleNormal="80" zoomScalePageLayoutView="0" workbookViewId="0" topLeftCell="A1">
      <pane ySplit="9" topLeftCell="A10" activePane="bottomLeft" state="frozen"/>
      <selection pane="topLeft" activeCell="N13" sqref="N13"/>
      <selection pane="bottomLeft" activeCell="B10" sqref="B10"/>
    </sheetView>
  </sheetViews>
  <sheetFormatPr defaultColWidth="11.421875" defaultRowHeight="12.75" outlineLevelRow="1" outlineLevelCol="1"/>
  <cols>
    <col min="1" max="1" width="12.00390625" style="55" customWidth="1"/>
    <col min="2" max="2" width="15.7109375" style="0" customWidth="1"/>
    <col min="3" max="3" width="28.57421875" style="0" customWidth="1"/>
    <col min="4" max="4" width="27.7109375" style="0" customWidth="1"/>
    <col min="5" max="5" width="26.8515625" style="0" customWidth="1"/>
    <col min="6" max="6" width="11.421875" style="0" hidden="1" customWidth="1" outlineLevel="1"/>
    <col min="7" max="7" width="15.421875" style="0" customWidth="1" collapsed="1"/>
    <col min="8" max="8" width="12.7109375" style="0" hidden="1" customWidth="1" outlineLevel="1"/>
    <col min="9" max="9" width="12.140625" style="0" hidden="1" customWidth="1" outlineLevel="1"/>
    <col min="10" max="10" width="12.57421875" style="0" hidden="1" customWidth="1" outlineLevel="1"/>
    <col min="11" max="11" width="11.7109375" style="0" hidden="1" customWidth="1" outlineLevel="1"/>
    <col min="12" max="12" width="10.421875" style="0" hidden="1" customWidth="1" outlineLevel="1"/>
    <col min="13" max="13" width="15.8515625" style="0" customWidth="1" collapsed="1"/>
    <col min="14" max="14" width="12.57421875" style="0" customWidth="1"/>
    <col min="15" max="15" width="10.421875" style="0" hidden="1" customWidth="1" outlineLevel="1"/>
    <col min="16" max="23" width="11.7109375" style="0" hidden="1" customWidth="1" outlineLevel="1"/>
    <col min="24" max="24" width="12.28125" style="0" hidden="1" customWidth="1" outlineLevel="1"/>
    <col min="25" max="27" width="11.7109375" style="0" hidden="1" customWidth="1" outlineLevel="1"/>
    <col min="28" max="28" width="11.57421875" style="0" customWidth="1" collapsed="1"/>
  </cols>
  <sheetData>
    <row r="1" spans="1:23" s="32" customFormat="1" ht="11.25" customHeight="1">
      <c r="A1" s="291"/>
      <c r="W1" s="34"/>
    </row>
    <row r="2" spans="1:23" s="32" customFormat="1" ht="24" customHeight="1">
      <c r="A2" s="290" t="s">
        <v>405</v>
      </c>
      <c r="W2" s="34"/>
    </row>
    <row r="3" spans="1:23" s="32" customFormat="1" ht="12" customHeight="1">
      <c r="A3" s="291"/>
      <c r="W3" s="34"/>
    </row>
    <row r="4" spans="1:23" s="32" customFormat="1" ht="10.5" customHeight="1">
      <c r="A4" s="292"/>
      <c r="W4" s="34"/>
    </row>
    <row r="5" spans="1:15" ht="29.25" customHeight="1" hidden="1" outlineLevel="1">
      <c r="A5" s="475" t="s">
        <v>23</v>
      </c>
      <c r="B5" s="475"/>
      <c r="C5" s="475"/>
      <c r="D5" s="475"/>
      <c r="E5" s="475"/>
      <c r="F5" s="475"/>
      <c r="G5" s="475"/>
      <c r="H5" s="475"/>
      <c r="I5" s="475"/>
      <c r="J5" s="475"/>
      <c r="K5" s="476" t="s">
        <v>18</v>
      </c>
      <c r="L5" s="476"/>
      <c r="M5" s="476"/>
      <c r="N5" s="476"/>
      <c r="O5" s="476"/>
    </row>
    <row r="6" spans="1:27" ht="32.25" customHeight="1" collapsed="1">
      <c r="A6" s="477" t="s">
        <v>10</v>
      </c>
      <c r="B6" s="478" t="s">
        <v>379</v>
      </c>
      <c r="C6" s="479" t="s">
        <v>406</v>
      </c>
      <c r="D6" s="479" t="s">
        <v>407</v>
      </c>
      <c r="E6" s="479" t="s">
        <v>170</v>
      </c>
      <c r="F6" s="468" t="s">
        <v>355</v>
      </c>
      <c r="G6" s="376" t="s">
        <v>356</v>
      </c>
      <c r="H6" s="470" t="s">
        <v>172</v>
      </c>
      <c r="I6" s="470" t="s">
        <v>173</v>
      </c>
      <c r="J6" s="470" t="s">
        <v>174</v>
      </c>
      <c r="K6" s="380" t="s">
        <v>20</v>
      </c>
      <c r="L6" s="380" t="s">
        <v>175</v>
      </c>
      <c r="M6" s="487" t="s">
        <v>14</v>
      </c>
      <c r="N6" s="473" t="s">
        <v>377</v>
      </c>
      <c r="O6" s="380" t="s">
        <v>22</v>
      </c>
      <c r="P6" s="459" t="s">
        <v>306</v>
      </c>
      <c r="Q6" s="383" t="s">
        <v>307</v>
      </c>
      <c r="R6" s="380" t="s">
        <v>303</v>
      </c>
      <c r="S6" s="457" t="s">
        <v>308</v>
      </c>
      <c r="T6" s="459" t="s">
        <v>177</v>
      </c>
      <c r="U6" s="383" t="s">
        <v>178</v>
      </c>
      <c r="V6" s="380" t="s">
        <v>37</v>
      </c>
      <c r="W6" s="457" t="s">
        <v>179</v>
      </c>
      <c r="X6" s="459" t="s">
        <v>180</v>
      </c>
      <c r="Y6" s="383" t="s">
        <v>181</v>
      </c>
      <c r="Z6" s="380" t="s">
        <v>42</v>
      </c>
      <c r="AA6" s="457" t="s">
        <v>182</v>
      </c>
    </row>
    <row r="7" spans="1:27" ht="12.75" customHeight="1">
      <c r="A7" s="477"/>
      <c r="B7" s="478"/>
      <c r="C7" s="479"/>
      <c r="D7" s="479"/>
      <c r="E7" s="479"/>
      <c r="F7" s="468"/>
      <c r="G7" s="376"/>
      <c r="H7" s="471"/>
      <c r="I7" s="471"/>
      <c r="J7" s="471"/>
      <c r="K7" s="469"/>
      <c r="L7" s="469"/>
      <c r="M7" s="488"/>
      <c r="N7" s="474"/>
      <c r="O7" s="380"/>
      <c r="P7" s="460"/>
      <c r="Q7" s="462"/>
      <c r="R7" s="464"/>
      <c r="S7" s="457"/>
      <c r="T7" s="460"/>
      <c r="U7" s="462"/>
      <c r="V7" s="464"/>
      <c r="W7" s="457"/>
      <c r="X7" s="460"/>
      <c r="Y7" s="462"/>
      <c r="Z7" s="464"/>
      <c r="AA7" s="457"/>
    </row>
    <row r="8" spans="1:27" ht="12.75" customHeight="1">
      <c r="A8" s="477"/>
      <c r="B8" s="478"/>
      <c r="C8" s="479"/>
      <c r="D8" s="479"/>
      <c r="E8" s="479"/>
      <c r="F8" s="468"/>
      <c r="G8" s="376"/>
      <c r="H8" s="471"/>
      <c r="I8" s="471"/>
      <c r="J8" s="471"/>
      <c r="K8" s="469"/>
      <c r="L8" s="469"/>
      <c r="M8" s="488"/>
      <c r="N8" s="474"/>
      <c r="O8" s="380"/>
      <c r="P8" s="460"/>
      <c r="Q8" s="462"/>
      <c r="R8" s="464"/>
      <c r="S8" s="457"/>
      <c r="T8" s="460"/>
      <c r="U8" s="462"/>
      <c r="V8" s="464"/>
      <c r="W8" s="457"/>
      <c r="X8" s="460"/>
      <c r="Y8" s="462"/>
      <c r="Z8" s="464"/>
      <c r="AA8" s="457"/>
    </row>
    <row r="9" spans="1:27" ht="22.5" customHeight="1">
      <c r="A9" s="477"/>
      <c r="B9" s="478"/>
      <c r="C9" s="479"/>
      <c r="D9" s="479"/>
      <c r="E9" s="479"/>
      <c r="F9" s="468"/>
      <c r="G9" s="376"/>
      <c r="H9" s="472"/>
      <c r="I9" s="472"/>
      <c r="J9" s="472"/>
      <c r="K9" s="469"/>
      <c r="L9" s="469"/>
      <c r="M9" s="488"/>
      <c r="N9" s="474"/>
      <c r="O9" s="380"/>
      <c r="P9" s="461"/>
      <c r="Q9" s="463"/>
      <c r="R9" s="465"/>
      <c r="S9" s="458"/>
      <c r="T9" s="461"/>
      <c r="U9" s="463"/>
      <c r="V9" s="465"/>
      <c r="W9" s="458"/>
      <c r="X9" s="461"/>
      <c r="Y9" s="463"/>
      <c r="Z9" s="465"/>
      <c r="AA9" s="458"/>
    </row>
    <row r="10" spans="1:27" s="153" customFormat="1" ht="57" customHeight="1">
      <c r="A10" s="278" t="s">
        <v>398</v>
      </c>
      <c r="B10" s="158" t="s">
        <v>183</v>
      </c>
      <c r="C10" s="51" t="s">
        <v>409</v>
      </c>
      <c r="D10" s="47" t="s">
        <v>184</v>
      </c>
      <c r="E10" s="47" t="s">
        <v>185</v>
      </c>
      <c r="F10" s="56">
        <v>42614</v>
      </c>
      <c r="G10" s="228">
        <v>42736</v>
      </c>
      <c r="H10" s="155">
        <v>0</v>
      </c>
      <c r="I10" s="155">
        <v>11</v>
      </c>
      <c r="J10" s="155">
        <v>9</v>
      </c>
      <c r="K10" s="150">
        <v>38298.96</v>
      </c>
      <c r="L10" s="151">
        <v>0</v>
      </c>
      <c r="M10" s="176">
        <f>K10+L10</f>
        <v>38298.96</v>
      </c>
      <c r="N10" s="72">
        <v>0.7327</v>
      </c>
      <c r="O10" s="150">
        <f>(I10+H10+J10)*0.93*5*4*12*0.7</f>
        <v>3124.7999999999997</v>
      </c>
      <c r="P10" s="152">
        <v>12766.32</v>
      </c>
      <c r="Q10" s="151"/>
      <c r="R10" s="159">
        <f>SUM(P10:Q10)</f>
        <v>12766.32</v>
      </c>
      <c r="S10" s="150"/>
      <c r="T10" s="150">
        <v>38298.96</v>
      </c>
      <c r="U10" s="151"/>
      <c r="V10" s="159">
        <f>SUM(T10:U10)</f>
        <v>38298.96</v>
      </c>
      <c r="W10" s="154"/>
      <c r="X10" s="150">
        <v>38298.96</v>
      </c>
      <c r="Y10" s="151"/>
      <c r="Z10" s="159">
        <f>SUM(X10:Y10)</f>
        <v>38298.96</v>
      </c>
      <c r="AA10" s="154"/>
    </row>
    <row r="11" spans="1:27" s="153" customFormat="1" ht="34.5" customHeight="1">
      <c r="A11" s="278"/>
      <c r="B11" s="158"/>
      <c r="C11" s="51"/>
      <c r="D11" s="47" t="s">
        <v>186</v>
      </c>
      <c r="E11" s="47" t="s">
        <v>187</v>
      </c>
      <c r="F11" s="56">
        <v>42614</v>
      </c>
      <c r="G11" s="294">
        <v>42736</v>
      </c>
      <c r="H11" s="155">
        <v>0</v>
      </c>
      <c r="I11" s="155">
        <v>11</v>
      </c>
      <c r="J11" s="155">
        <v>9</v>
      </c>
      <c r="K11" s="150"/>
      <c r="L11" s="151">
        <v>0</v>
      </c>
      <c r="M11" s="295"/>
      <c r="N11" s="296"/>
      <c r="O11" s="150">
        <f>(I11+H11+J11)*0.93*5*4*12*0.7</f>
        <v>3124.7999999999997</v>
      </c>
      <c r="P11" s="152"/>
      <c r="Q11" s="151"/>
      <c r="R11" s="159">
        <f aca="true" t="shared" si="0" ref="R11:R22">SUM(P11:Q11)</f>
        <v>0</v>
      </c>
      <c r="S11" s="150"/>
      <c r="T11" s="152"/>
      <c r="U11" s="151"/>
      <c r="V11" s="159">
        <f aca="true" t="shared" si="1" ref="V11:V22">SUM(T11:U11)</f>
        <v>0</v>
      </c>
      <c r="W11" s="154"/>
      <c r="X11" s="150"/>
      <c r="Y11" s="151"/>
      <c r="Z11" s="159">
        <f aca="true" t="shared" si="2" ref="Z11:Z22">SUM(X11:Y11)</f>
        <v>0</v>
      </c>
      <c r="AA11" s="154"/>
    </row>
    <row r="12" spans="1:27" s="153" customFormat="1" ht="38.25" customHeight="1">
      <c r="A12" s="278" t="s">
        <v>400</v>
      </c>
      <c r="B12" s="158" t="s">
        <v>19</v>
      </c>
      <c r="C12" s="51" t="s">
        <v>193</v>
      </c>
      <c r="D12" s="47" t="s">
        <v>410</v>
      </c>
      <c r="E12" s="47" t="s">
        <v>194</v>
      </c>
      <c r="F12" s="56">
        <v>42461</v>
      </c>
      <c r="G12" s="294">
        <v>42736</v>
      </c>
      <c r="H12" s="56"/>
      <c r="I12" s="56"/>
      <c r="J12" s="56"/>
      <c r="K12" s="163">
        <v>23817.6</v>
      </c>
      <c r="L12" s="151">
        <v>0</v>
      </c>
      <c r="M12" s="295">
        <f aca="true" t="shared" si="3" ref="M12:M21">K12+L12</f>
        <v>23817.6</v>
      </c>
      <c r="N12" s="297">
        <v>0.4529</v>
      </c>
      <c r="O12" s="150"/>
      <c r="P12" s="164">
        <v>17863.2</v>
      </c>
      <c r="Q12" s="151"/>
      <c r="R12" s="159">
        <f t="shared" si="0"/>
        <v>17863.2</v>
      </c>
      <c r="S12" s="150"/>
      <c r="T12" s="163">
        <v>23817.6</v>
      </c>
      <c r="U12" s="151"/>
      <c r="V12" s="159">
        <f t="shared" si="1"/>
        <v>23817.6</v>
      </c>
      <c r="W12" s="154"/>
      <c r="X12" s="163">
        <v>23817.6</v>
      </c>
      <c r="Y12" s="151"/>
      <c r="Z12" s="159">
        <f t="shared" si="2"/>
        <v>23817.6</v>
      </c>
      <c r="AA12" s="154"/>
    </row>
    <row r="13" spans="1:27" s="153" customFormat="1" ht="36" customHeight="1">
      <c r="A13" s="278"/>
      <c r="B13" s="158"/>
      <c r="C13" s="51"/>
      <c r="D13" s="47"/>
      <c r="E13" s="47" t="s">
        <v>195</v>
      </c>
      <c r="F13" s="56">
        <v>42461</v>
      </c>
      <c r="G13" s="294">
        <v>42736</v>
      </c>
      <c r="H13" s="56"/>
      <c r="I13" s="56"/>
      <c r="J13" s="56"/>
      <c r="K13" s="163"/>
      <c r="L13" s="151"/>
      <c r="M13" s="295"/>
      <c r="N13" s="297"/>
      <c r="O13" s="150"/>
      <c r="P13" s="164"/>
      <c r="Q13" s="151"/>
      <c r="R13" s="159">
        <f t="shared" si="0"/>
        <v>0</v>
      </c>
      <c r="S13" s="150"/>
      <c r="T13" s="164"/>
      <c r="U13" s="151"/>
      <c r="V13" s="159">
        <f t="shared" si="1"/>
        <v>0</v>
      </c>
      <c r="W13" s="154"/>
      <c r="X13" s="163"/>
      <c r="Y13" s="151"/>
      <c r="Z13" s="159">
        <f t="shared" si="2"/>
        <v>0</v>
      </c>
      <c r="AA13" s="154"/>
    </row>
    <row r="14" spans="1:27" s="153" customFormat="1" ht="33" customHeight="1">
      <c r="A14" s="278" t="s">
        <v>402</v>
      </c>
      <c r="B14" s="158" t="s">
        <v>105</v>
      </c>
      <c r="C14" s="51" t="s">
        <v>221</v>
      </c>
      <c r="D14" s="47" t="s">
        <v>411</v>
      </c>
      <c r="E14" s="47" t="s">
        <v>205</v>
      </c>
      <c r="F14" s="56">
        <v>42614</v>
      </c>
      <c r="G14" s="294">
        <v>42736</v>
      </c>
      <c r="H14" s="155"/>
      <c r="I14" s="155"/>
      <c r="J14" s="155"/>
      <c r="K14" s="150">
        <v>37799.26</v>
      </c>
      <c r="L14" s="151">
        <v>0</v>
      </c>
      <c r="M14" s="295">
        <f t="shared" si="3"/>
        <v>37799.26</v>
      </c>
      <c r="N14" s="296">
        <v>0.7246</v>
      </c>
      <c r="O14" s="150"/>
      <c r="P14" s="152">
        <v>12599.75</v>
      </c>
      <c r="Q14" s="151"/>
      <c r="R14" s="159">
        <f t="shared" si="0"/>
        <v>12599.75</v>
      </c>
      <c r="S14" s="150"/>
      <c r="T14" s="150">
        <v>37799.26</v>
      </c>
      <c r="U14" s="151"/>
      <c r="V14" s="159">
        <f t="shared" si="1"/>
        <v>37799.26</v>
      </c>
      <c r="W14" s="154"/>
      <c r="X14" s="150">
        <v>37799.26</v>
      </c>
      <c r="Y14" s="151"/>
      <c r="Z14" s="159">
        <f t="shared" si="2"/>
        <v>37799.26</v>
      </c>
      <c r="AA14" s="154"/>
    </row>
    <row r="15" spans="1:27" s="153" customFormat="1" ht="35.25" customHeight="1">
      <c r="A15" s="278"/>
      <c r="B15" s="158"/>
      <c r="C15" s="51"/>
      <c r="D15" s="47"/>
      <c r="E15" s="47" t="s">
        <v>199</v>
      </c>
      <c r="F15" s="56">
        <v>42614</v>
      </c>
      <c r="G15" s="294">
        <v>42736</v>
      </c>
      <c r="H15" s="155"/>
      <c r="I15" s="155"/>
      <c r="J15" s="155"/>
      <c r="K15" s="150"/>
      <c r="L15" s="151"/>
      <c r="M15" s="295"/>
      <c r="N15" s="296"/>
      <c r="O15" s="150"/>
      <c r="P15" s="152"/>
      <c r="Q15" s="151"/>
      <c r="R15" s="159">
        <f t="shared" si="0"/>
        <v>0</v>
      </c>
      <c r="S15" s="150"/>
      <c r="T15" s="152"/>
      <c r="U15" s="151"/>
      <c r="V15" s="159">
        <f t="shared" si="1"/>
        <v>0</v>
      </c>
      <c r="W15" s="154"/>
      <c r="X15" s="150"/>
      <c r="Y15" s="151"/>
      <c r="Z15" s="159">
        <f t="shared" si="2"/>
        <v>0</v>
      </c>
      <c r="AA15" s="154"/>
    </row>
    <row r="16" spans="1:27" s="153" customFormat="1" ht="42.75" customHeight="1">
      <c r="A16" s="278" t="s">
        <v>402</v>
      </c>
      <c r="B16" s="158" t="s">
        <v>105</v>
      </c>
      <c r="C16" s="51" t="s">
        <v>225</v>
      </c>
      <c r="D16" s="47" t="s">
        <v>412</v>
      </c>
      <c r="E16" s="47"/>
      <c r="F16" s="56"/>
      <c r="G16" s="294"/>
      <c r="H16" s="155"/>
      <c r="I16" s="155"/>
      <c r="J16" s="155"/>
      <c r="K16" s="150">
        <v>54783.86</v>
      </c>
      <c r="L16" s="151">
        <v>0</v>
      </c>
      <c r="M16" s="295">
        <f t="shared" si="3"/>
        <v>54783.86</v>
      </c>
      <c r="N16" s="296">
        <v>1.0489</v>
      </c>
      <c r="O16" s="150"/>
      <c r="P16" s="152">
        <v>18261.33</v>
      </c>
      <c r="Q16" s="151"/>
      <c r="R16" s="159">
        <f t="shared" si="0"/>
        <v>18261.33</v>
      </c>
      <c r="S16" s="150"/>
      <c r="T16" s="150">
        <v>54783.86</v>
      </c>
      <c r="U16" s="151"/>
      <c r="V16" s="159">
        <f t="shared" si="1"/>
        <v>54783.86</v>
      </c>
      <c r="W16" s="154"/>
      <c r="X16" s="150">
        <v>54783.86</v>
      </c>
      <c r="Y16" s="151"/>
      <c r="Z16" s="159">
        <f t="shared" si="2"/>
        <v>54783.86</v>
      </c>
      <c r="AA16" s="154"/>
    </row>
    <row r="17" spans="1:27" s="153" customFormat="1" ht="36.75" customHeight="1">
      <c r="A17" s="278"/>
      <c r="B17" s="158"/>
      <c r="C17" s="51"/>
      <c r="D17" s="47" t="s">
        <v>413</v>
      </c>
      <c r="E17" s="47" t="s">
        <v>205</v>
      </c>
      <c r="F17" s="56">
        <v>42614</v>
      </c>
      <c r="G17" s="294">
        <v>42736</v>
      </c>
      <c r="H17" s="155"/>
      <c r="I17" s="155"/>
      <c r="J17" s="155"/>
      <c r="K17" s="150"/>
      <c r="L17" s="151"/>
      <c r="M17" s="295"/>
      <c r="N17" s="296"/>
      <c r="O17" s="150"/>
      <c r="P17" s="152"/>
      <c r="Q17" s="151"/>
      <c r="R17" s="159">
        <f t="shared" si="0"/>
        <v>0</v>
      </c>
      <c r="S17" s="150"/>
      <c r="T17" s="152"/>
      <c r="U17" s="151"/>
      <c r="V17" s="159">
        <f t="shared" si="1"/>
        <v>0</v>
      </c>
      <c r="W17" s="154"/>
      <c r="X17" s="150"/>
      <c r="Y17" s="151"/>
      <c r="Z17" s="159">
        <f t="shared" si="2"/>
        <v>0</v>
      </c>
      <c r="AA17" s="154"/>
    </row>
    <row r="18" spans="1:27" s="153" customFormat="1" ht="34.5" customHeight="1">
      <c r="A18" s="278"/>
      <c r="B18" s="158"/>
      <c r="C18" s="51"/>
      <c r="D18" s="47"/>
      <c r="E18" s="47" t="s">
        <v>226</v>
      </c>
      <c r="F18" s="56">
        <v>42614</v>
      </c>
      <c r="G18" s="294">
        <v>42736</v>
      </c>
      <c r="H18" s="155"/>
      <c r="I18" s="155"/>
      <c r="J18" s="155"/>
      <c r="K18" s="150"/>
      <c r="L18" s="151"/>
      <c r="M18" s="295"/>
      <c r="N18" s="296"/>
      <c r="O18" s="150"/>
      <c r="P18" s="152"/>
      <c r="Q18" s="151"/>
      <c r="R18" s="159">
        <f t="shared" si="0"/>
        <v>0</v>
      </c>
      <c r="S18" s="150"/>
      <c r="T18" s="152"/>
      <c r="U18" s="151"/>
      <c r="V18" s="159">
        <f t="shared" si="1"/>
        <v>0</v>
      </c>
      <c r="W18" s="154"/>
      <c r="X18" s="150"/>
      <c r="Y18" s="151"/>
      <c r="Z18" s="159">
        <f t="shared" si="2"/>
        <v>0</v>
      </c>
      <c r="AA18" s="154"/>
    </row>
    <row r="19" spans="1:27" s="153" customFormat="1" ht="42.75" customHeight="1">
      <c r="A19" s="278" t="s">
        <v>408</v>
      </c>
      <c r="B19" s="158" t="s">
        <v>123</v>
      </c>
      <c r="C19" s="51" t="s">
        <v>240</v>
      </c>
      <c r="D19" s="47" t="s">
        <v>186</v>
      </c>
      <c r="E19" s="47"/>
      <c r="F19" s="56"/>
      <c r="G19" s="294"/>
      <c r="H19" s="56"/>
      <c r="I19" s="56"/>
      <c r="J19" s="56"/>
      <c r="K19" s="150">
        <v>18943.32</v>
      </c>
      <c r="L19" s="151">
        <v>0</v>
      </c>
      <c r="M19" s="295">
        <f t="shared" si="3"/>
        <v>18943.32</v>
      </c>
      <c r="N19" s="296">
        <v>0.3623</v>
      </c>
      <c r="O19" s="150"/>
      <c r="P19" s="152">
        <v>6314.44</v>
      </c>
      <c r="Q19" s="151"/>
      <c r="R19" s="159">
        <f t="shared" si="0"/>
        <v>6314.44</v>
      </c>
      <c r="S19" s="150"/>
      <c r="T19" s="150">
        <v>18943.32</v>
      </c>
      <c r="U19" s="151"/>
      <c r="V19" s="159">
        <f t="shared" si="1"/>
        <v>18943.32</v>
      </c>
      <c r="W19" s="154"/>
      <c r="X19" s="150">
        <v>18943.32</v>
      </c>
      <c r="Y19" s="151"/>
      <c r="Z19" s="159">
        <f t="shared" si="2"/>
        <v>18943.32</v>
      </c>
      <c r="AA19" s="154"/>
    </row>
    <row r="20" spans="1:27" s="153" customFormat="1" ht="29.25" customHeight="1">
      <c r="A20" s="278"/>
      <c r="B20" s="158"/>
      <c r="C20" s="51"/>
      <c r="D20" s="47" t="s">
        <v>241</v>
      </c>
      <c r="E20" s="47" t="s">
        <v>242</v>
      </c>
      <c r="F20" s="56">
        <v>42614</v>
      </c>
      <c r="G20" s="294">
        <v>42736</v>
      </c>
      <c r="H20" s="56"/>
      <c r="I20" s="56"/>
      <c r="J20" s="56"/>
      <c r="K20" s="150"/>
      <c r="L20" s="151"/>
      <c r="M20" s="295"/>
      <c r="N20" s="296"/>
      <c r="O20" s="150"/>
      <c r="P20" s="152"/>
      <c r="Q20" s="151"/>
      <c r="R20" s="159">
        <f t="shared" si="0"/>
        <v>0</v>
      </c>
      <c r="S20" s="150"/>
      <c r="T20" s="152"/>
      <c r="U20" s="151"/>
      <c r="V20" s="159">
        <f t="shared" si="1"/>
        <v>0</v>
      </c>
      <c r="W20" s="154"/>
      <c r="X20" s="150"/>
      <c r="Y20" s="151"/>
      <c r="Z20" s="159">
        <f t="shared" si="2"/>
        <v>0</v>
      </c>
      <c r="AA20" s="154"/>
    </row>
    <row r="21" spans="1:27" s="153" customFormat="1" ht="47.25" customHeight="1">
      <c r="A21" s="278" t="s">
        <v>400</v>
      </c>
      <c r="B21" s="219" t="s">
        <v>325</v>
      </c>
      <c r="C21" s="142" t="s">
        <v>414</v>
      </c>
      <c r="D21" s="293" t="s">
        <v>327</v>
      </c>
      <c r="E21" s="293" t="s">
        <v>326</v>
      </c>
      <c r="F21" s="139">
        <v>42614</v>
      </c>
      <c r="G21" s="294">
        <v>42736</v>
      </c>
      <c r="H21" s="156">
        <v>5</v>
      </c>
      <c r="I21" s="156">
        <v>10</v>
      </c>
      <c r="J21" s="56"/>
      <c r="K21" s="150">
        <v>8677.94</v>
      </c>
      <c r="L21" s="151">
        <v>0</v>
      </c>
      <c r="M21" s="295">
        <f t="shared" si="3"/>
        <v>8677.94</v>
      </c>
      <c r="N21" s="296">
        <v>0.1613</v>
      </c>
      <c r="O21" s="150">
        <f>(I21+H21+J21)*0.93*5*4*12*0.7</f>
        <v>2343.6</v>
      </c>
      <c r="P21" s="152">
        <v>2892.65</v>
      </c>
      <c r="Q21" s="151"/>
      <c r="R21" s="159">
        <f t="shared" si="0"/>
        <v>2892.65</v>
      </c>
      <c r="S21" s="150"/>
      <c r="T21" s="150">
        <v>8677.94</v>
      </c>
      <c r="U21" s="151"/>
      <c r="V21" s="159">
        <f t="shared" si="1"/>
        <v>8677.94</v>
      </c>
      <c r="W21" s="154"/>
      <c r="X21" s="150">
        <v>8677.94</v>
      </c>
      <c r="Y21" s="151"/>
      <c r="Z21" s="159">
        <f t="shared" si="2"/>
        <v>8677.94</v>
      </c>
      <c r="AA21" s="154"/>
    </row>
    <row r="22" spans="1:27" s="153" customFormat="1" ht="36" customHeight="1">
      <c r="A22" s="278"/>
      <c r="B22" s="219"/>
      <c r="C22" s="142"/>
      <c r="D22" s="293" t="s">
        <v>328</v>
      </c>
      <c r="E22" s="293" t="s">
        <v>34</v>
      </c>
      <c r="F22" s="139">
        <v>0</v>
      </c>
      <c r="G22" s="294">
        <v>42736</v>
      </c>
      <c r="H22" s="156">
        <v>0</v>
      </c>
      <c r="I22" s="156">
        <v>0</v>
      </c>
      <c r="J22" s="56"/>
      <c r="K22" s="150"/>
      <c r="L22" s="151"/>
      <c r="M22" s="295"/>
      <c r="N22" s="296"/>
      <c r="O22" s="150">
        <f>(I22+H22+J22)*0.93*5*4*12*0.7</f>
        <v>0</v>
      </c>
      <c r="P22" s="152"/>
      <c r="Q22" s="151"/>
      <c r="R22" s="159">
        <f t="shared" si="0"/>
        <v>0</v>
      </c>
      <c r="S22" s="150"/>
      <c r="T22" s="152"/>
      <c r="U22" s="151"/>
      <c r="V22" s="159">
        <f t="shared" si="1"/>
        <v>0</v>
      </c>
      <c r="W22" s="154"/>
      <c r="X22" s="150"/>
      <c r="Y22" s="151"/>
      <c r="Z22" s="159">
        <f t="shared" si="2"/>
        <v>0</v>
      </c>
      <c r="AA22" s="154"/>
    </row>
    <row r="23" spans="1:27" ht="31.5" customHeight="1">
      <c r="A23" s="483" t="s">
        <v>243</v>
      </c>
      <c r="B23" s="483"/>
      <c r="C23" s="483"/>
      <c r="D23" s="483"/>
      <c r="E23" s="58"/>
      <c r="F23" s="59"/>
      <c r="G23" s="59"/>
      <c r="H23" s="59"/>
      <c r="I23" s="59"/>
      <c r="J23" s="59"/>
      <c r="K23" s="62">
        <f>SUM(K10:K22)</f>
        <v>182320.94</v>
      </c>
      <c r="L23" s="61">
        <f>SUM(L10:L22)</f>
        <v>0</v>
      </c>
      <c r="M23" s="62">
        <f>SUM(M10:M22)</f>
        <v>182320.94</v>
      </c>
      <c r="N23" s="246">
        <f>SUM(N10:N22)</f>
        <v>3.4827000000000004</v>
      </c>
      <c r="O23" s="62">
        <f>SUM(O10:O22)</f>
        <v>8593.199999999999</v>
      </c>
      <c r="P23" s="60"/>
      <c r="Q23" s="61"/>
      <c r="R23" s="60"/>
      <c r="S23" s="62"/>
      <c r="T23" s="60">
        <f aca="true" t="shared" si="4" ref="T23:AA23">SUM(T10:T22)</f>
        <v>182320.94</v>
      </c>
      <c r="U23" s="61">
        <f t="shared" si="4"/>
        <v>0</v>
      </c>
      <c r="V23" s="60">
        <f t="shared" si="4"/>
        <v>182320.94</v>
      </c>
      <c r="W23" s="62">
        <f t="shared" si="4"/>
        <v>0</v>
      </c>
      <c r="X23" s="62">
        <f t="shared" si="4"/>
        <v>182320.94</v>
      </c>
      <c r="Y23" s="61">
        <f t="shared" si="4"/>
        <v>0</v>
      </c>
      <c r="Z23" s="62">
        <f t="shared" si="4"/>
        <v>182320.94</v>
      </c>
      <c r="AA23" s="62">
        <f t="shared" si="4"/>
        <v>0</v>
      </c>
    </row>
    <row r="24" spans="4:23" ht="20.25" customHeight="1">
      <c r="D24" s="63"/>
      <c r="E24" s="63"/>
      <c r="O24" s="64"/>
      <c r="S24" s="64"/>
      <c r="W24" s="64"/>
    </row>
    <row r="25" spans="15:23" ht="12.75">
      <c r="O25" s="64"/>
      <c r="S25" s="64"/>
      <c r="W25" s="64"/>
    </row>
    <row r="26" spans="1:23" ht="24" customHeight="1" hidden="1" outlineLevel="1">
      <c r="A26" s="148" t="s">
        <v>332</v>
      </c>
      <c r="B26" s="149"/>
      <c r="C26" s="149"/>
      <c r="D26" s="149"/>
      <c r="O26" s="64"/>
      <c r="S26" s="64"/>
      <c r="W26" s="64"/>
    </row>
    <row r="27" spans="1:27" ht="39" customHeight="1" hidden="1" outlineLevel="1">
      <c r="A27" s="485" t="s">
        <v>10</v>
      </c>
      <c r="B27" s="374" t="s">
        <v>167</v>
      </c>
      <c r="C27" s="486" t="s">
        <v>168</v>
      </c>
      <c r="D27" s="486" t="s">
        <v>169</v>
      </c>
      <c r="E27" s="484" t="s">
        <v>170</v>
      </c>
      <c r="F27" s="468" t="s">
        <v>171</v>
      </c>
      <c r="G27" s="224"/>
      <c r="H27" s="470" t="s">
        <v>172</v>
      </c>
      <c r="I27" s="470" t="s">
        <v>173</v>
      </c>
      <c r="J27" s="470" t="s">
        <v>174</v>
      </c>
      <c r="K27" s="380" t="s">
        <v>20</v>
      </c>
      <c r="L27" s="380" t="s">
        <v>175</v>
      </c>
      <c r="M27" s="380" t="s">
        <v>14</v>
      </c>
      <c r="N27" s="466" t="s">
        <v>176</v>
      </c>
      <c r="O27" s="380" t="s">
        <v>22</v>
      </c>
      <c r="P27" s="459" t="s">
        <v>306</v>
      </c>
      <c r="Q27" s="383" t="s">
        <v>307</v>
      </c>
      <c r="R27" s="380" t="s">
        <v>303</v>
      </c>
      <c r="S27" s="457" t="s">
        <v>308</v>
      </c>
      <c r="T27" s="459" t="s">
        <v>177</v>
      </c>
      <c r="U27" s="383" t="s">
        <v>178</v>
      </c>
      <c r="V27" s="380" t="s">
        <v>37</v>
      </c>
      <c r="W27" s="457" t="s">
        <v>179</v>
      </c>
      <c r="X27" s="459" t="s">
        <v>180</v>
      </c>
      <c r="Y27" s="383" t="s">
        <v>181</v>
      </c>
      <c r="Z27" s="380" t="s">
        <v>42</v>
      </c>
      <c r="AA27" s="457" t="s">
        <v>182</v>
      </c>
    </row>
    <row r="28" spans="1:27" ht="12.75" customHeight="1" hidden="1" outlineLevel="1">
      <c r="A28" s="485"/>
      <c r="B28" s="374"/>
      <c r="C28" s="486"/>
      <c r="D28" s="486"/>
      <c r="E28" s="484"/>
      <c r="F28" s="468"/>
      <c r="G28" s="225"/>
      <c r="H28" s="471"/>
      <c r="I28" s="471"/>
      <c r="J28" s="471"/>
      <c r="K28" s="469"/>
      <c r="L28" s="469"/>
      <c r="M28" s="469"/>
      <c r="N28" s="467"/>
      <c r="O28" s="380"/>
      <c r="P28" s="460"/>
      <c r="Q28" s="462"/>
      <c r="R28" s="464"/>
      <c r="S28" s="457"/>
      <c r="T28" s="460"/>
      <c r="U28" s="462"/>
      <c r="V28" s="464"/>
      <c r="W28" s="457"/>
      <c r="X28" s="460"/>
      <c r="Y28" s="462"/>
      <c r="Z28" s="464"/>
      <c r="AA28" s="457"/>
    </row>
    <row r="29" spans="1:27" ht="12.75" customHeight="1" hidden="1" outlineLevel="1">
      <c r="A29" s="485"/>
      <c r="B29" s="374"/>
      <c r="C29" s="486"/>
      <c r="D29" s="486"/>
      <c r="E29" s="484"/>
      <c r="F29" s="468"/>
      <c r="G29" s="225"/>
      <c r="H29" s="471"/>
      <c r="I29" s="471"/>
      <c r="J29" s="471"/>
      <c r="K29" s="469"/>
      <c r="L29" s="469"/>
      <c r="M29" s="469"/>
      <c r="N29" s="467"/>
      <c r="O29" s="380"/>
      <c r="P29" s="460"/>
      <c r="Q29" s="462"/>
      <c r="R29" s="464"/>
      <c r="S29" s="457"/>
      <c r="T29" s="460"/>
      <c r="U29" s="462"/>
      <c r="V29" s="464"/>
      <c r="W29" s="457"/>
      <c r="X29" s="460"/>
      <c r="Y29" s="462"/>
      <c r="Z29" s="464"/>
      <c r="AA29" s="457"/>
    </row>
    <row r="30" spans="1:27" ht="12.75" customHeight="1" hidden="1" outlineLevel="1">
      <c r="A30" s="485"/>
      <c r="B30" s="374"/>
      <c r="C30" s="486"/>
      <c r="D30" s="486"/>
      <c r="E30" s="484"/>
      <c r="F30" s="468"/>
      <c r="G30" s="226"/>
      <c r="H30" s="472"/>
      <c r="I30" s="472"/>
      <c r="J30" s="472"/>
      <c r="K30" s="469"/>
      <c r="L30" s="469"/>
      <c r="M30" s="469"/>
      <c r="N30" s="467"/>
      <c r="O30" s="380"/>
      <c r="P30" s="461"/>
      <c r="Q30" s="463"/>
      <c r="R30" s="465"/>
      <c r="S30" s="458"/>
      <c r="T30" s="461"/>
      <c r="U30" s="463"/>
      <c r="V30" s="465"/>
      <c r="W30" s="458"/>
      <c r="X30" s="461"/>
      <c r="Y30" s="463"/>
      <c r="Z30" s="465"/>
      <c r="AA30" s="458"/>
    </row>
    <row r="31" spans="1:27" s="113" customFormat="1" ht="63" customHeight="1" hidden="1" outlineLevel="1">
      <c r="A31" s="103">
        <v>5</v>
      </c>
      <c r="B31" s="104" t="s">
        <v>19</v>
      </c>
      <c r="C31" s="105" t="s">
        <v>188</v>
      </c>
      <c r="D31" s="105" t="s">
        <v>189</v>
      </c>
      <c r="E31" s="105" t="s">
        <v>190</v>
      </c>
      <c r="F31" s="106">
        <v>42614</v>
      </c>
      <c r="G31" s="106"/>
      <c r="H31" s="107"/>
      <c r="I31" s="107"/>
      <c r="J31" s="107"/>
      <c r="K31" s="108"/>
      <c r="L31" s="109"/>
      <c r="M31" s="110"/>
      <c r="N31" s="111"/>
      <c r="O31" s="108"/>
      <c r="P31" s="112"/>
      <c r="Q31" s="109"/>
      <c r="R31" s="109"/>
      <c r="S31" s="108"/>
      <c r="T31" s="112"/>
      <c r="U31" s="109"/>
      <c r="V31" s="109"/>
      <c r="W31" s="108"/>
      <c r="X31" s="108"/>
      <c r="Y31" s="109"/>
      <c r="Z31" s="109"/>
      <c r="AA31" s="108"/>
    </row>
    <row r="32" spans="1:27" s="113" customFormat="1" ht="30" hidden="1" outlineLevel="1">
      <c r="A32" s="103"/>
      <c r="B32" s="104"/>
      <c r="C32" s="105"/>
      <c r="D32" s="105" t="s">
        <v>191</v>
      </c>
      <c r="E32" s="105" t="s">
        <v>192</v>
      </c>
      <c r="F32" s="106">
        <v>42614</v>
      </c>
      <c r="G32" s="106"/>
      <c r="H32" s="107"/>
      <c r="I32" s="107"/>
      <c r="J32" s="107"/>
      <c r="K32" s="114"/>
      <c r="L32" s="115"/>
      <c r="M32" s="116"/>
      <c r="N32" s="104"/>
      <c r="O32" s="114"/>
      <c r="P32" s="117"/>
      <c r="Q32" s="115"/>
      <c r="R32" s="115"/>
      <c r="S32" s="114"/>
      <c r="T32" s="117"/>
      <c r="U32" s="115"/>
      <c r="V32" s="115"/>
      <c r="W32" s="114"/>
      <c r="X32" s="114"/>
      <c r="Y32" s="115"/>
      <c r="Z32" s="115"/>
      <c r="AA32" s="114"/>
    </row>
    <row r="33" spans="1:27" s="113" customFormat="1" ht="51.75" customHeight="1" hidden="1" outlineLevel="1">
      <c r="A33" s="103">
        <v>5</v>
      </c>
      <c r="B33" s="104" t="s">
        <v>19</v>
      </c>
      <c r="C33" s="105" t="s">
        <v>196</v>
      </c>
      <c r="D33" s="480" t="s">
        <v>197</v>
      </c>
      <c r="E33" s="105" t="s">
        <v>198</v>
      </c>
      <c r="F33" s="106">
        <v>42430</v>
      </c>
      <c r="G33" s="106"/>
      <c r="H33" s="106"/>
      <c r="I33" s="106"/>
      <c r="J33" s="106"/>
      <c r="K33" s="114"/>
      <c r="L33" s="115"/>
      <c r="M33" s="116"/>
      <c r="N33" s="104"/>
      <c r="O33" s="114"/>
      <c r="P33" s="117"/>
      <c r="Q33" s="115"/>
      <c r="R33" s="115"/>
      <c r="S33" s="114"/>
      <c r="T33" s="117"/>
      <c r="U33" s="115"/>
      <c r="V33" s="115"/>
      <c r="W33" s="114"/>
      <c r="X33" s="114"/>
      <c r="Y33" s="115"/>
      <c r="Z33" s="115"/>
      <c r="AA33" s="114"/>
    </row>
    <row r="34" spans="1:27" s="113" customFormat="1" ht="30" hidden="1" outlineLevel="1">
      <c r="A34" s="103"/>
      <c r="B34" s="104"/>
      <c r="C34" s="105"/>
      <c r="D34" s="481"/>
      <c r="E34" s="105" t="s">
        <v>195</v>
      </c>
      <c r="F34" s="106">
        <v>42430</v>
      </c>
      <c r="G34" s="106"/>
      <c r="H34" s="106"/>
      <c r="I34" s="106"/>
      <c r="J34" s="106"/>
      <c r="K34" s="114"/>
      <c r="L34" s="115"/>
      <c r="M34" s="116"/>
      <c r="N34" s="104"/>
      <c r="O34" s="114"/>
      <c r="P34" s="117"/>
      <c r="Q34" s="115"/>
      <c r="R34" s="115"/>
      <c r="S34" s="114"/>
      <c r="T34" s="117"/>
      <c r="U34" s="115"/>
      <c r="V34" s="115"/>
      <c r="W34" s="114"/>
      <c r="X34" s="114"/>
      <c r="Y34" s="115"/>
      <c r="Z34" s="115"/>
      <c r="AA34" s="114"/>
    </row>
    <row r="35" spans="1:27" s="113" customFormat="1" ht="30" hidden="1" outlineLevel="1">
      <c r="A35" s="103"/>
      <c r="B35" s="104"/>
      <c r="C35" s="105"/>
      <c r="D35" s="482"/>
      <c r="E35" s="105" t="s">
        <v>199</v>
      </c>
      <c r="F35" s="106">
        <v>42614</v>
      </c>
      <c r="G35" s="106"/>
      <c r="H35" s="106"/>
      <c r="I35" s="106"/>
      <c r="J35" s="106"/>
      <c r="K35" s="114"/>
      <c r="L35" s="115"/>
      <c r="M35" s="116"/>
      <c r="N35" s="104"/>
      <c r="O35" s="114"/>
      <c r="P35" s="117"/>
      <c r="Q35" s="115"/>
      <c r="R35" s="115"/>
      <c r="S35" s="114"/>
      <c r="T35" s="117"/>
      <c r="U35" s="115"/>
      <c r="V35" s="115"/>
      <c r="W35" s="114"/>
      <c r="X35" s="114"/>
      <c r="Y35" s="115"/>
      <c r="Z35" s="115"/>
      <c r="AA35" s="114"/>
    </row>
    <row r="36" spans="1:29" s="113" customFormat="1" ht="60" hidden="1" outlineLevel="1">
      <c r="A36" s="103">
        <v>5</v>
      </c>
      <c r="B36" s="104" t="s">
        <v>200</v>
      </c>
      <c r="C36" s="105" t="s">
        <v>201</v>
      </c>
      <c r="D36" s="105" t="s">
        <v>191</v>
      </c>
      <c r="E36" s="105" t="s">
        <v>192</v>
      </c>
      <c r="F36" s="106">
        <v>42370</v>
      </c>
      <c r="G36" s="106"/>
      <c r="H36" s="118"/>
      <c r="I36" s="118"/>
      <c r="J36" s="118"/>
      <c r="K36" s="119"/>
      <c r="L36" s="120"/>
      <c r="M36" s="121"/>
      <c r="N36" s="122"/>
      <c r="O36" s="119"/>
      <c r="P36" s="123"/>
      <c r="Q36" s="120"/>
      <c r="R36" s="120"/>
      <c r="S36" s="119"/>
      <c r="T36" s="123"/>
      <c r="U36" s="120"/>
      <c r="V36" s="120"/>
      <c r="W36" s="119"/>
      <c r="X36" s="119"/>
      <c r="Y36" s="120"/>
      <c r="Z36" s="120"/>
      <c r="AA36" s="119"/>
      <c r="AB36" s="126"/>
      <c r="AC36" s="126"/>
    </row>
    <row r="37" spans="1:27" s="130" customFormat="1" ht="30" hidden="1" outlineLevel="1">
      <c r="A37" s="103"/>
      <c r="B37" s="104"/>
      <c r="C37" s="105"/>
      <c r="D37" s="105" t="s">
        <v>202</v>
      </c>
      <c r="E37" s="105" t="s">
        <v>203</v>
      </c>
      <c r="F37" s="106">
        <v>42614</v>
      </c>
      <c r="G37" s="106"/>
      <c r="H37" s="106"/>
      <c r="I37" s="106"/>
      <c r="J37" s="106"/>
      <c r="K37" s="114"/>
      <c r="L37" s="115"/>
      <c r="M37" s="116"/>
      <c r="N37" s="104"/>
      <c r="O37" s="114"/>
      <c r="P37" s="127"/>
      <c r="Q37" s="128"/>
      <c r="R37" s="128"/>
      <c r="S37" s="129"/>
      <c r="T37" s="127"/>
      <c r="U37" s="128"/>
      <c r="V37" s="128"/>
      <c r="W37" s="129"/>
      <c r="X37" s="129"/>
      <c r="Y37" s="128"/>
      <c r="Z37" s="128"/>
      <c r="AA37" s="129"/>
    </row>
    <row r="38" spans="1:27" s="130" customFormat="1" ht="60" hidden="1" outlineLevel="1">
      <c r="A38" s="103">
        <v>5</v>
      </c>
      <c r="B38" s="104" t="s">
        <v>99</v>
      </c>
      <c r="C38" s="105" t="s">
        <v>204</v>
      </c>
      <c r="D38" s="105"/>
      <c r="E38" s="105" t="s">
        <v>198</v>
      </c>
      <c r="F38" s="106">
        <v>42430</v>
      </c>
      <c r="G38" s="106"/>
      <c r="H38" s="106"/>
      <c r="I38" s="106"/>
      <c r="J38" s="106"/>
      <c r="K38" s="114"/>
      <c r="L38" s="115"/>
      <c r="M38" s="116"/>
      <c r="N38" s="104"/>
      <c r="O38" s="114"/>
      <c r="P38" s="127"/>
      <c r="Q38" s="128"/>
      <c r="R38" s="128"/>
      <c r="S38" s="129"/>
      <c r="T38" s="127"/>
      <c r="U38" s="128"/>
      <c r="V38" s="128"/>
      <c r="W38" s="129"/>
      <c r="X38" s="129"/>
      <c r="Y38" s="128"/>
      <c r="Z38" s="128"/>
      <c r="AA38" s="129"/>
    </row>
    <row r="39" spans="1:27" s="130" customFormat="1" ht="30" hidden="1" outlineLevel="1">
      <c r="A39" s="103"/>
      <c r="B39" s="104"/>
      <c r="C39" s="105"/>
      <c r="D39" s="105"/>
      <c r="E39" s="105" t="s">
        <v>205</v>
      </c>
      <c r="F39" s="106">
        <v>42430</v>
      </c>
      <c r="G39" s="106"/>
      <c r="H39" s="106"/>
      <c r="I39" s="106"/>
      <c r="J39" s="106"/>
      <c r="K39" s="114"/>
      <c r="L39" s="115"/>
      <c r="M39" s="116"/>
      <c r="N39" s="104"/>
      <c r="O39" s="114"/>
      <c r="P39" s="127"/>
      <c r="Q39" s="128"/>
      <c r="R39" s="128"/>
      <c r="S39" s="129"/>
      <c r="T39" s="127"/>
      <c r="U39" s="128"/>
      <c r="V39" s="128"/>
      <c r="W39" s="129"/>
      <c r="X39" s="129"/>
      <c r="Y39" s="128"/>
      <c r="Z39" s="128"/>
      <c r="AA39" s="129"/>
    </row>
    <row r="40" spans="1:27" s="130" customFormat="1" ht="30" hidden="1" outlineLevel="1">
      <c r="A40" s="103"/>
      <c r="B40" s="104"/>
      <c r="C40" s="105"/>
      <c r="D40" s="105"/>
      <c r="E40" s="105" t="s">
        <v>199</v>
      </c>
      <c r="F40" s="106">
        <v>42430</v>
      </c>
      <c r="G40" s="106"/>
      <c r="H40" s="106"/>
      <c r="I40" s="106"/>
      <c r="J40" s="106"/>
      <c r="K40" s="114"/>
      <c r="L40" s="115"/>
      <c r="M40" s="116"/>
      <c r="N40" s="104"/>
      <c r="O40" s="114"/>
      <c r="P40" s="127"/>
      <c r="Q40" s="128"/>
      <c r="R40" s="128"/>
      <c r="S40" s="129"/>
      <c r="T40" s="127"/>
      <c r="U40" s="128"/>
      <c r="V40" s="128"/>
      <c r="W40" s="129"/>
      <c r="X40" s="129"/>
      <c r="Y40" s="128"/>
      <c r="Z40" s="128"/>
      <c r="AA40" s="129"/>
    </row>
    <row r="41" spans="1:27" s="130" customFormat="1" ht="60" hidden="1" outlineLevel="1">
      <c r="A41" s="103">
        <v>5</v>
      </c>
      <c r="B41" s="104" t="s">
        <v>19</v>
      </c>
      <c r="C41" s="105" t="s">
        <v>206</v>
      </c>
      <c r="D41" s="105"/>
      <c r="E41" s="105" t="s">
        <v>198</v>
      </c>
      <c r="F41" s="106">
        <v>42736</v>
      </c>
      <c r="G41" s="106"/>
      <c r="H41" s="106"/>
      <c r="I41" s="106"/>
      <c r="J41" s="106"/>
      <c r="K41" s="114"/>
      <c r="L41" s="115"/>
      <c r="M41" s="116"/>
      <c r="N41" s="104"/>
      <c r="O41" s="114"/>
      <c r="P41" s="127"/>
      <c r="Q41" s="128"/>
      <c r="R41" s="128"/>
      <c r="S41" s="129"/>
      <c r="T41" s="127"/>
      <c r="U41" s="128"/>
      <c r="V41" s="128"/>
      <c r="W41" s="129"/>
      <c r="X41" s="129"/>
      <c r="Y41" s="128"/>
      <c r="Z41" s="128"/>
      <c r="AA41" s="129"/>
    </row>
    <row r="42" spans="1:27" s="130" customFormat="1" ht="30" hidden="1" outlineLevel="1">
      <c r="A42" s="103"/>
      <c r="B42" s="104"/>
      <c r="C42" s="105"/>
      <c r="D42" s="105"/>
      <c r="E42" s="105" t="s">
        <v>205</v>
      </c>
      <c r="F42" s="106">
        <v>42736</v>
      </c>
      <c r="G42" s="106"/>
      <c r="H42" s="106"/>
      <c r="I42" s="106"/>
      <c r="J42" s="106"/>
      <c r="K42" s="114"/>
      <c r="L42" s="115"/>
      <c r="M42" s="116"/>
      <c r="N42" s="104"/>
      <c r="O42" s="114"/>
      <c r="P42" s="127"/>
      <c r="Q42" s="128"/>
      <c r="R42" s="128"/>
      <c r="S42" s="129"/>
      <c r="T42" s="127"/>
      <c r="U42" s="128"/>
      <c r="V42" s="128"/>
      <c r="W42" s="129"/>
      <c r="X42" s="129"/>
      <c r="Y42" s="128"/>
      <c r="Z42" s="128"/>
      <c r="AA42" s="129"/>
    </row>
    <row r="43" spans="1:27" s="130" customFormat="1" ht="30" hidden="1" outlineLevel="1">
      <c r="A43" s="103"/>
      <c r="B43" s="104"/>
      <c r="C43" s="105"/>
      <c r="D43" s="105"/>
      <c r="E43" s="105" t="s">
        <v>199</v>
      </c>
      <c r="F43" s="106">
        <v>42736</v>
      </c>
      <c r="G43" s="106"/>
      <c r="H43" s="106"/>
      <c r="I43" s="106"/>
      <c r="J43" s="106"/>
      <c r="K43" s="114"/>
      <c r="L43" s="115"/>
      <c r="M43" s="116"/>
      <c r="N43" s="104"/>
      <c r="O43" s="114"/>
      <c r="P43" s="127"/>
      <c r="Q43" s="128"/>
      <c r="R43" s="128"/>
      <c r="S43" s="129"/>
      <c r="T43" s="127"/>
      <c r="U43" s="128"/>
      <c r="V43" s="128"/>
      <c r="W43" s="129"/>
      <c r="X43" s="129"/>
      <c r="Y43" s="128"/>
      <c r="Z43" s="128"/>
      <c r="AA43" s="129"/>
    </row>
    <row r="44" spans="1:27" s="130" customFormat="1" ht="45" hidden="1" outlineLevel="1">
      <c r="A44" s="103">
        <v>5</v>
      </c>
      <c r="B44" s="104" t="s">
        <v>104</v>
      </c>
      <c r="C44" s="105" t="s">
        <v>207</v>
      </c>
      <c r="D44" s="105" t="s">
        <v>208</v>
      </c>
      <c r="E44" s="105"/>
      <c r="F44" s="106"/>
      <c r="G44" s="106"/>
      <c r="H44" s="106"/>
      <c r="I44" s="106"/>
      <c r="J44" s="106"/>
      <c r="K44" s="114"/>
      <c r="L44" s="115"/>
      <c r="M44" s="116"/>
      <c r="N44" s="104"/>
      <c r="O44" s="114"/>
      <c r="P44" s="127"/>
      <c r="Q44" s="128"/>
      <c r="R44" s="128"/>
      <c r="S44" s="129"/>
      <c r="T44" s="127"/>
      <c r="U44" s="128"/>
      <c r="V44" s="128"/>
      <c r="W44" s="129"/>
      <c r="X44" s="129"/>
      <c r="Y44" s="128"/>
      <c r="Z44" s="128"/>
      <c r="AA44" s="129"/>
    </row>
    <row r="45" spans="1:27" s="135" customFormat="1" ht="30" hidden="1" outlineLevel="1">
      <c r="A45" s="124"/>
      <c r="B45" s="122"/>
      <c r="C45" s="125"/>
      <c r="D45" s="105" t="s">
        <v>209</v>
      </c>
      <c r="E45" s="105" t="s">
        <v>210</v>
      </c>
      <c r="F45" s="106">
        <v>42430</v>
      </c>
      <c r="G45" s="106"/>
      <c r="H45" s="131"/>
      <c r="I45" s="131"/>
      <c r="J45" s="131"/>
      <c r="K45" s="131"/>
      <c r="L45" s="131"/>
      <c r="M45" s="121"/>
      <c r="N45" s="122"/>
      <c r="O45" s="119"/>
      <c r="P45" s="132"/>
      <c r="Q45" s="133"/>
      <c r="R45" s="133"/>
      <c r="S45" s="134"/>
      <c r="T45" s="132"/>
      <c r="U45" s="133"/>
      <c r="V45" s="133"/>
      <c r="W45" s="134"/>
      <c r="X45" s="134"/>
      <c r="Y45" s="133"/>
      <c r="Z45" s="133"/>
      <c r="AA45" s="134"/>
    </row>
    <row r="46" spans="1:27" s="135" customFormat="1" ht="30" hidden="1" outlineLevel="1">
      <c r="A46" s="124"/>
      <c r="B46" s="122"/>
      <c r="C46" s="125"/>
      <c r="D46" s="105"/>
      <c r="E46" s="105" t="s">
        <v>211</v>
      </c>
      <c r="F46" s="106">
        <v>42430</v>
      </c>
      <c r="G46" s="106"/>
      <c r="H46" s="131"/>
      <c r="I46" s="131"/>
      <c r="J46" s="131"/>
      <c r="K46" s="131"/>
      <c r="L46" s="131"/>
      <c r="M46" s="121"/>
      <c r="N46" s="122"/>
      <c r="O46" s="119"/>
      <c r="P46" s="132"/>
      <c r="Q46" s="133"/>
      <c r="R46" s="133"/>
      <c r="S46" s="134"/>
      <c r="T46" s="132"/>
      <c r="U46" s="133"/>
      <c r="V46" s="133"/>
      <c r="W46" s="134"/>
      <c r="X46" s="134"/>
      <c r="Y46" s="133"/>
      <c r="Z46" s="133"/>
      <c r="AA46" s="134"/>
    </row>
    <row r="47" spans="1:27" s="130" customFormat="1" ht="30" hidden="1" outlineLevel="1">
      <c r="A47" s="103">
        <v>5</v>
      </c>
      <c r="B47" s="104" t="s">
        <v>99</v>
      </c>
      <c r="C47" s="105" t="s">
        <v>212</v>
      </c>
      <c r="D47" s="105"/>
      <c r="E47" s="105" t="s">
        <v>213</v>
      </c>
      <c r="F47" s="106">
        <v>42736</v>
      </c>
      <c r="G47" s="106"/>
      <c r="H47" s="136"/>
      <c r="I47" s="136"/>
      <c r="J47" s="136"/>
      <c r="K47" s="136"/>
      <c r="L47" s="136"/>
      <c r="M47" s="116"/>
      <c r="N47" s="104"/>
      <c r="O47" s="114"/>
      <c r="P47" s="127"/>
      <c r="Q47" s="128"/>
      <c r="R47" s="128"/>
      <c r="S47" s="129"/>
      <c r="T47" s="127"/>
      <c r="U47" s="128"/>
      <c r="V47" s="128"/>
      <c r="W47" s="129"/>
      <c r="X47" s="129"/>
      <c r="Y47" s="128"/>
      <c r="Z47" s="128"/>
      <c r="AA47" s="129"/>
    </row>
    <row r="48" spans="1:27" s="130" customFormat="1" ht="30" hidden="1" outlineLevel="1">
      <c r="A48" s="103"/>
      <c r="B48" s="104"/>
      <c r="C48" s="105"/>
      <c r="D48" s="105"/>
      <c r="E48" s="105" t="s">
        <v>205</v>
      </c>
      <c r="F48" s="106">
        <v>42736</v>
      </c>
      <c r="G48" s="106"/>
      <c r="H48" s="136"/>
      <c r="I48" s="136"/>
      <c r="J48" s="136"/>
      <c r="K48" s="136"/>
      <c r="L48" s="136"/>
      <c r="M48" s="116"/>
      <c r="N48" s="104"/>
      <c r="O48" s="114"/>
      <c r="P48" s="127"/>
      <c r="Q48" s="128"/>
      <c r="R48" s="128"/>
      <c r="S48" s="129"/>
      <c r="T48" s="127"/>
      <c r="U48" s="128"/>
      <c r="V48" s="128"/>
      <c r="W48" s="129"/>
      <c r="X48" s="129"/>
      <c r="Y48" s="128"/>
      <c r="Z48" s="128"/>
      <c r="AA48" s="129"/>
    </row>
    <row r="49" spans="1:27" s="130" customFormat="1" ht="30" hidden="1" outlineLevel="1">
      <c r="A49" s="103"/>
      <c r="B49" s="104"/>
      <c r="C49" s="105"/>
      <c r="D49" s="105"/>
      <c r="E49" s="105" t="s">
        <v>199</v>
      </c>
      <c r="F49" s="106">
        <v>42736</v>
      </c>
      <c r="G49" s="106"/>
      <c r="H49" s="136"/>
      <c r="I49" s="136"/>
      <c r="J49" s="136"/>
      <c r="K49" s="136"/>
      <c r="L49" s="136"/>
      <c r="M49" s="116"/>
      <c r="N49" s="104"/>
      <c r="O49" s="114"/>
      <c r="P49" s="127"/>
      <c r="Q49" s="128"/>
      <c r="R49" s="128"/>
      <c r="S49" s="129"/>
      <c r="T49" s="127"/>
      <c r="U49" s="128"/>
      <c r="V49" s="128"/>
      <c r="W49" s="129"/>
      <c r="X49" s="129"/>
      <c r="Y49" s="128"/>
      <c r="Z49" s="128"/>
      <c r="AA49" s="129"/>
    </row>
    <row r="50" spans="1:27" s="113" customFormat="1" ht="60" hidden="1" outlineLevel="1">
      <c r="A50" s="103">
        <v>6</v>
      </c>
      <c r="B50" s="104" t="s">
        <v>105</v>
      </c>
      <c r="C50" s="105" t="s">
        <v>214</v>
      </c>
      <c r="D50" s="105"/>
      <c r="E50" s="105" t="s">
        <v>198</v>
      </c>
      <c r="F50" s="106">
        <v>42614</v>
      </c>
      <c r="G50" s="106"/>
      <c r="H50" s="137"/>
      <c r="I50" s="137"/>
      <c r="J50" s="137"/>
      <c r="K50" s="114"/>
      <c r="L50" s="115"/>
      <c r="M50" s="116"/>
      <c r="N50" s="104"/>
      <c r="O50" s="114"/>
      <c r="P50" s="117"/>
      <c r="Q50" s="115"/>
      <c r="R50" s="115"/>
      <c r="S50" s="114"/>
      <c r="T50" s="117"/>
      <c r="U50" s="115"/>
      <c r="V50" s="115"/>
      <c r="W50" s="114"/>
      <c r="X50" s="114"/>
      <c r="Y50" s="115"/>
      <c r="Z50" s="115"/>
      <c r="AA50" s="114"/>
    </row>
    <row r="51" spans="1:27" s="113" customFormat="1" ht="30" hidden="1" outlineLevel="1">
      <c r="A51" s="103"/>
      <c r="B51" s="104"/>
      <c r="C51" s="105"/>
      <c r="D51" s="105"/>
      <c r="E51" s="105" t="s">
        <v>205</v>
      </c>
      <c r="F51" s="106">
        <v>42614</v>
      </c>
      <c r="G51" s="106"/>
      <c r="H51" s="137"/>
      <c r="I51" s="137"/>
      <c r="J51" s="137"/>
      <c r="K51" s="114"/>
      <c r="L51" s="115"/>
      <c r="M51" s="116"/>
      <c r="N51" s="104"/>
      <c r="O51" s="114"/>
      <c r="P51" s="117"/>
      <c r="Q51" s="115"/>
      <c r="R51" s="115"/>
      <c r="S51" s="114"/>
      <c r="T51" s="117"/>
      <c r="U51" s="115"/>
      <c r="V51" s="115"/>
      <c r="W51" s="114"/>
      <c r="X51" s="114"/>
      <c r="Y51" s="115"/>
      <c r="Z51" s="115"/>
      <c r="AA51" s="114"/>
    </row>
    <row r="52" spans="1:27" s="113" customFormat="1" ht="30" hidden="1" outlineLevel="1">
      <c r="A52" s="103"/>
      <c r="B52" s="104"/>
      <c r="C52" s="105"/>
      <c r="D52" s="105"/>
      <c r="E52" s="105" t="s">
        <v>199</v>
      </c>
      <c r="F52" s="106">
        <v>42614</v>
      </c>
      <c r="G52" s="106"/>
      <c r="H52" s="137"/>
      <c r="I52" s="137"/>
      <c r="J52" s="137"/>
      <c r="K52" s="114"/>
      <c r="L52" s="115"/>
      <c r="M52" s="116"/>
      <c r="N52" s="104"/>
      <c r="O52" s="114"/>
      <c r="P52" s="117"/>
      <c r="Q52" s="115"/>
      <c r="R52" s="115"/>
      <c r="S52" s="114"/>
      <c r="T52" s="117"/>
      <c r="U52" s="115"/>
      <c r="V52" s="115"/>
      <c r="W52" s="114"/>
      <c r="X52" s="114"/>
      <c r="Y52" s="115"/>
      <c r="Z52" s="115"/>
      <c r="AA52" s="114"/>
    </row>
    <row r="53" spans="1:27" s="113" customFormat="1" ht="60" hidden="1" outlineLevel="1">
      <c r="A53" s="103">
        <v>6</v>
      </c>
      <c r="B53" s="104" t="s">
        <v>105</v>
      </c>
      <c r="C53" s="105" t="s">
        <v>215</v>
      </c>
      <c r="D53" s="105"/>
      <c r="E53" s="105" t="s">
        <v>198</v>
      </c>
      <c r="F53" s="106">
        <v>42614</v>
      </c>
      <c r="G53" s="106"/>
      <c r="H53" s="137"/>
      <c r="I53" s="137"/>
      <c r="J53" s="137"/>
      <c r="K53" s="114"/>
      <c r="L53" s="115"/>
      <c r="M53" s="116"/>
      <c r="N53" s="104"/>
      <c r="O53" s="114"/>
      <c r="P53" s="117"/>
      <c r="Q53" s="115"/>
      <c r="R53" s="115"/>
      <c r="S53" s="114"/>
      <c r="T53" s="117"/>
      <c r="U53" s="115"/>
      <c r="V53" s="115"/>
      <c r="W53" s="114"/>
      <c r="X53" s="114"/>
      <c r="Y53" s="115"/>
      <c r="Z53" s="115"/>
      <c r="AA53" s="114"/>
    </row>
    <row r="54" spans="1:27" s="113" customFormat="1" ht="30" hidden="1" outlineLevel="1">
      <c r="A54" s="103"/>
      <c r="B54" s="104"/>
      <c r="C54" s="105"/>
      <c r="D54" s="105"/>
      <c r="E54" s="105" t="s">
        <v>205</v>
      </c>
      <c r="F54" s="106">
        <v>42614</v>
      </c>
      <c r="G54" s="106"/>
      <c r="H54" s="137"/>
      <c r="I54" s="137"/>
      <c r="J54" s="137"/>
      <c r="K54" s="114"/>
      <c r="L54" s="115"/>
      <c r="M54" s="116"/>
      <c r="N54" s="104"/>
      <c r="O54" s="114"/>
      <c r="P54" s="117"/>
      <c r="Q54" s="115"/>
      <c r="R54" s="115"/>
      <c r="S54" s="114"/>
      <c r="T54" s="117"/>
      <c r="U54" s="115"/>
      <c r="V54" s="115"/>
      <c r="W54" s="114"/>
      <c r="X54" s="114"/>
      <c r="Y54" s="115"/>
      <c r="Z54" s="115"/>
      <c r="AA54" s="114"/>
    </row>
    <row r="55" spans="1:27" s="113" customFormat="1" ht="30" hidden="1" outlineLevel="1">
      <c r="A55" s="103"/>
      <c r="B55" s="104"/>
      <c r="C55" s="105"/>
      <c r="D55" s="105"/>
      <c r="E55" s="105" t="s">
        <v>199</v>
      </c>
      <c r="F55" s="106">
        <v>42614</v>
      </c>
      <c r="G55" s="106"/>
      <c r="H55" s="137"/>
      <c r="I55" s="137"/>
      <c r="J55" s="137"/>
      <c r="K55" s="114"/>
      <c r="L55" s="115"/>
      <c r="M55" s="116"/>
      <c r="N55" s="104"/>
      <c r="O55" s="114"/>
      <c r="P55" s="117"/>
      <c r="Q55" s="115"/>
      <c r="R55" s="115"/>
      <c r="S55" s="114"/>
      <c r="T55" s="117"/>
      <c r="U55" s="115"/>
      <c r="V55" s="115"/>
      <c r="W55" s="114"/>
      <c r="X55" s="114"/>
      <c r="Y55" s="115"/>
      <c r="Z55" s="115"/>
      <c r="AA55" s="114"/>
    </row>
    <row r="56" spans="1:27" s="113" customFormat="1" ht="60" hidden="1" outlineLevel="1">
      <c r="A56" s="103">
        <v>6</v>
      </c>
      <c r="B56" s="104" t="s">
        <v>106</v>
      </c>
      <c r="C56" s="105" t="s">
        <v>216</v>
      </c>
      <c r="D56" s="105"/>
      <c r="E56" s="105" t="s">
        <v>198</v>
      </c>
      <c r="F56" s="106">
        <v>42491</v>
      </c>
      <c r="G56" s="106"/>
      <c r="H56" s="137"/>
      <c r="I56" s="137"/>
      <c r="J56" s="137"/>
      <c r="K56" s="114"/>
      <c r="L56" s="115"/>
      <c r="M56" s="116"/>
      <c r="N56" s="104"/>
      <c r="O56" s="114"/>
      <c r="P56" s="117"/>
      <c r="Q56" s="115"/>
      <c r="R56" s="115"/>
      <c r="S56" s="114"/>
      <c r="T56" s="117"/>
      <c r="U56" s="115"/>
      <c r="V56" s="115"/>
      <c r="W56" s="114"/>
      <c r="X56" s="114"/>
      <c r="Y56" s="115"/>
      <c r="Z56" s="115"/>
      <c r="AA56" s="114"/>
    </row>
    <row r="57" spans="1:27" s="113" customFormat="1" ht="42" customHeight="1" hidden="1" outlineLevel="1">
      <c r="A57" s="103"/>
      <c r="B57" s="104"/>
      <c r="C57" s="105"/>
      <c r="D57" s="105"/>
      <c r="E57" s="105" t="s">
        <v>210</v>
      </c>
      <c r="F57" s="106">
        <v>42491</v>
      </c>
      <c r="G57" s="106"/>
      <c r="H57" s="137"/>
      <c r="I57" s="137"/>
      <c r="J57" s="137"/>
      <c r="K57" s="114"/>
      <c r="L57" s="115"/>
      <c r="M57" s="116"/>
      <c r="N57" s="104"/>
      <c r="O57" s="114"/>
      <c r="P57" s="117"/>
      <c r="Q57" s="115"/>
      <c r="R57" s="115"/>
      <c r="S57" s="114"/>
      <c r="T57" s="117"/>
      <c r="U57" s="115"/>
      <c r="V57" s="115"/>
      <c r="W57" s="114"/>
      <c r="X57" s="114"/>
      <c r="Y57" s="115"/>
      <c r="Z57" s="115"/>
      <c r="AA57" s="114"/>
    </row>
    <row r="58" spans="1:27" s="113" customFormat="1" ht="30" hidden="1" outlineLevel="1">
      <c r="A58" s="103"/>
      <c r="B58" s="104"/>
      <c r="C58" s="105"/>
      <c r="D58" s="105"/>
      <c r="E58" s="105" t="s">
        <v>217</v>
      </c>
      <c r="F58" s="106">
        <v>42491</v>
      </c>
      <c r="G58" s="106"/>
      <c r="H58" s="137"/>
      <c r="I58" s="137"/>
      <c r="J58" s="137"/>
      <c r="K58" s="114"/>
      <c r="L58" s="115"/>
      <c r="M58" s="116"/>
      <c r="N58" s="104"/>
      <c r="O58" s="114"/>
      <c r="P58" s="117"/>
      <c r="Q58" s="115"/>
      <c r="R58" s="115"/>
      <c r="S58" s="114"/>
      <c r="T58" s="117"/>
      <c r="U58" s="115"/>
      <c r="V58" s="115"/>
      <c r="W58" s="114"/>
      <c r="X58" s="114"/>
      <c r="Y58" s="115"/>
      <c r="Z58" s="115"/>
      <c r="AA58" s="114"/>
    </row>
    <row r="59" spans="1:27" s="113" customFormat="1" ht="60" hidden="1" outlineLevel="1">
      <c r="A59" s="103">
        <v>6</v>
      </c>
      <c r="B59" s="104" t="s">
        <v>106</v>
      </c>
      <c r="C59" s="105" t="s">
        <v>218</v>
      </c>
      <c r="D59" s="105"/>
      <c r="E59" s="105" t="s">
        <v>219</v>
      </c>
      <c r="F59" s="106">
        <v>42614</v>
      </c>
      <c r="G59" s="106"/>
      <c r="H59" s="137"/>
      <c r="I59" s="137"/>
      <c r="J59" s="137"/>
      <c r="K59" s="114"/>
      <c r="L59" s="115"/>
      <c r="M59" s="116"/>
      <c r="N59" s="104"/>
      <c r="O59" s="114"/>
      <c r="P59" s="117"/>
      <c r="Q59" s="115"/>
      <c r="R59" s="115"/>
      <c r="S59" s="114"/>
      <c r="T59" s="117"/>
      <c r="U59" s="115"/>
      <c r="V59" s="115"/>
      <c r="W59" s="114"/>
      <c r="X59" s="114"/>
      <c r="Y59" s="115"/>
      <c r="Z59" s="115"/>
      <c r="AA59" s="114"/>
    </row>
    <row r="60" spans="1:27" s="113" customFormat="1" ht="30" hidden="1" outlineLevel="1">
      <c r="A60" s="103"/>
      <c r="B60" s="104"/>
      <c r="C60" s="105"/>
      <c r="D60" s="105" t="s">
        <v>220</v>
      </c>
      <c r="E60" s="105" t="s">
        <v>205</v>
      </c>
      <c r="F60" s="106">
        <v>42614</v>
      </c>
      <c r="G60" s="106"/>
      <c r="H60" s="137"/>
      <c r="I60" s="137"/>
      <c r="J60" s="137"/>
      <c r="K60" s="114"/>
      <c r="L60" s="115"/>
      <c r="M60" s="116"/>
      <c r="N60" s="104"/>
      <c r="O60" s="114"/>
      <c r="P60" s="117"/>
      <c r="Q60" s="115"/>
      <c r="R60" s="115"/>
      <c r="S60" s="114"/>
      <c r="T60" s="117"/>
      <c r="U60" s="115"/>
      <c r="V60" s="115"/>
      <c r="W60" s="114"/>
      <c r="X60" s="114"/>
      <c r="Y60" s="115"/>
      <c r="Z60" s="115"/>
      <c r="AA60" s="114"/>
    </row>
    <row r="61" spans="1:27" s="113" customFormat="1" ht="30" hidden="1" outlineLevel="1">
      <c r="A61" s="103"/>
      <c r="B61" s="104"/>
      <c r="C61" s="105"/>
      <c r="D61" s="105"/>
      <c r="E61" s="105" t="s">
        <v>199</v>
      </c>
      <c r="F61" s="106">
        <v>42614</v>
      </c>
      <c r="G61" s="106"/>
      <c r="H61" s="137"/>
      <c r="I61" s="137"/>
      <c r="J61" s="137"/>
      <c r="K61" s="114"/>
      <c r="L61" s="115"/>
      <c r="M61" s="116"/>
      <c r="N61" s="104"/>
      <c r="O61" s="114"/>
      <c r="P61" s="117"/>
      <c r="Q61" s="115"/>
      <c r="R61" s="115"/>
      <c r="S61" s="114"/>
      <c r="T61" s="117"/>
      <c r="U61" s="115"/>
      <c r="V61" s="115"/>
      <c r="W61" s="114"/>
      <c r="X61" s="114"/>
      <c r="Y61" s="115"/>
      <c r="Z61" s="115"/>
      <c r="AA61" s="114"/>
    </row>
    <row r="62" spans="1:27" s="113" customFormat="1" ht="42" customHeight="1" hidden="1" outlineLevel="1">
      <c r="A62" s="103">
        <v>6</v>
      </c>
      <c r="B62" s="104" t="s">
        <v>105</v>
      </c>
      <c r="C62" s="105" t="s">
        <v>222</v>
      </c>
      <c r="D62" s="105" t="s">
        <v>223</v>
      </c>
      <c r="E62" s="105"/>
      <c r="F62" s="106"/>
      <c r="G62" s="106"/>
      <c r="H62" s="137"/>
      <c r="I62" s="137"/>
      <c r="J62" s="137"/>
      <c r="K62" s="114"/>
      <c r="L62" s="115"/>
      <c r="M62" s="116"/>
      <c r="N62" s="104"/>
      <c r="O62" s="114"/>
      <c r="P62" s="117"/>
      <c r="Q62" s="115"/>
      <c r="R62" s="115"/>
      <c r="S62" s="114"/>
      <c r="T62" s="117"/>
      <c r="U62" s="115"/>
      <c r="V62" s="115"/>
      <c r="W62" s="114"/>
      <c r="X62" s="114"/>
      <c r="Y62" s="115"/>
      <c r="Z62" s="115"/>
      <c r="AA62" s="114"/>
    </row>
    <row r="63" spans="1:27" s="113" customFormat="1" ht="30" hidden="1" outlineLevel="1">
      <c r="A63" s="103"/>
      <c r="B63" s="104"/>
      <c r="C63" s="105"/>
      <c r="D63" s="105" t="s">
        <v>224</v>
      </c>
      <c r="E63" s="105" t="s">
        <v>205</v>
      </c>
      <c r="F63" s="106">
        <v>42614</v>
      </c>
      <c r="G63" s="106"/>
      <c r="H63" s="137"/>
      <c r="I63" s="137"/>
      <c r="J63" s="137"/>
      <c r="K63" s="114"/>
      <c r="L63" s="115"/>
      <c r="M63" s="116"/>
      <c r="N63" s="104"/>
      <c r="O63" s="114"/>
      <c r="P63" s="117"/>
      <c r="Q63" s="115"/>
      <c r="R63" s="115"/>
      <c r="S63" s="114"/>
      <c r="T63" s="117"/>
      <c r="U63" s="115"/>
      <c r="V63" s="115"/>
      <c r="W63" s="114"/>
      <c r="X63" s="114"/>
      <c r="Y63" s="115"/>
      <c r="Z63" s="115"/>
      <c r="AA63" s="114"/>
    </row>
    <row r="64" spans="1:27" s="113" customFormat="1" ht="45" hidden="1" outlineLevel="1">
      <c r="A64" s="103">
        <v>6</v>
      </c>
      <c r="B64" s="104" t="s">
        <v>19</v>
      </c>
      <c r="C64" s="105" t="s">
        <v>227</v>
      </c>
      <c r="D64" s="105" t="s">
        <v>228</v>
      </c>
      <c r="E64" s="105" t="s">
        <v>192</v>
      </c>
      <c r="F64" s="106">
        <v>42614</v>
      </c>
      <c r="G64" s="106"/>
      <c r="H64" s="137"/>
      <c r="I64" s="137"/>
      <c r="J64" s="137"/>
      <c r="K64" s="114"/>
      <c r="L64" s="115"/>
      <c r="M64" s="116"/>
      <c r="N64" s="104"/>
      <c r="O64" s="114"/>
      <c r="P64" s="117"/>
      <c r="Q64" s="115"/>
      <c r="R64" s="115"/>
      <c r="S64" s="114"/>
      <c r="T64" s="117"/>
      <c r="U64" s="115"/>
      <c r="V64" s="115"/>
      <c r="W64" s="114"/>
      <c r="X64" s="114"/>
      <c r="Y64" s="115"/>
      <c r="Z64" s="115"/>
      <c r="AA64" s="114"/>
    </row>
    <row r="65" spans="1:27" s="113" customFormat="1" ht="42" customHeight="1" hidden="1" outlineLevel="1">
      <c r="A65" s="103"/>
      <c r="B65" s="104"/>
      <c r="C65" s="105"/>
      <c r="D65" s="105" t="s">
        <v>224</v>
      </c>
      <c r="E65" s="105"/>
      <c r="F65" s="106"/>
      <c r="G65" s="106"/>
      <c r="H65" s="137"/>
      <c r="I65" s="137"/>
      <c r="J65" s="137"/>
      <c r="K65" s="114"/>
      <c r="L65" s="115"/>
      <c r="M65" s="116"/>
      <c r="N65" s="104"/>
      <c r="O65" s="114"/>
      <c r="P65" s="117"/>
      <c r="Q65" s="115"/>
      <c r="R65" s="115"/>
      <c r="S65" s="114"/>
      <c r="T65" s="117"/>
      <c r="U65" s="115"/>
      <c r="V65" s="115"/>
      <c r="W65" s="114"/>
      <c r="X65" s="114"/>
      <c r="Y65" s="115"/>
      <c r="Z65" s="115"/>
      <c r="AA65" s="114"/>
    </row>
    <row r="66" spans="1:27" s="113" customFormat="1" ht="42" customHeight="1" hidden="1" outlineLevel="1">
      <c r="A66" s="103"/>
      <c r="B66" s="104"/>
      <c r="C66" s="105"/>
      <c r="D66" s="105" t="s">
        <v>229</v>
      </c>
      <c r="E66" s="105"/>
      <c r="F66" s="106"/>
      <c r="G66" s="106"/>
      <c r="H66" s="137"/>
      <c r="I66" s="137"/>
      <c r="J66" s="137"/>
      <c r="K66" s="114"/>
      <c r="L66" s="115"/>
      <c r="M66" s="116"/>
      <c r="N66" s="104"/>
      <c r="O66" s="114"/>
      <c r="P66" s="117"/>
      <c r="Q66" s="115"/>
      <c r="R66" s="115"/>
      <c r="S66" s="114"/>
      <c r="T66" s="117"/>
      <c r="U66" s="115"/>
      <c r="V66" s="115"/>
      <c r="W66" s="114"/>
      <c r="X66" s="114"/>
      <c r="Y66" s="115"/>
      <c r="Z66" s="115"/>
      <c r="AA66" s="114"/>
    </row>
    <row r="67" spans="1:27" s="113" customFormat="1" ht="60" hidden="1" outlineLevel="1">
      <c r="A67" s="103">
        <v>6</v>
      </c>
      <c r="B67" s="104" t="s">
        <v>230</v>
      </c>
      <c r="C67" s="105" t="s">
        <v>231</v>
      </c>
      <c r="D67" s="105" t="s">
        <v>232</v>
      </c>
      <c r="E67" s="105" t="s">
        <v>192</v>
      </c>
      <c r="F67" s="106">
        <v>42614</v>
      </c>
      <c r="G67" s="106"/>
      <c r="H67" s="137"/>
      <c r="I67" s="137"/>
      <c r="J67" s="137"/>
      <c r="K67" s="114"/>
      <c r="L67" s="115"/>
      <c r="M67" s="116"/>
      <c r="N67" s="104"/>
      <c r="O67" s="114"/>
      <c r="P67" s="117"/>
      <c r="Q67" s="115"/>
      <c r="R67" s="115"/>
      <c r="S67" s="114"/>
      <c r="T67" s="117"/>
      <c r="U67" s="115"/>
      <c r="V67" s="115"/>
      <c r="W67" s="114"/>
      <c r="X67" s="114"/>
      <c r="Y67" s="115"/>
      <c r="Z67" s="115"/>
      <c r="AA67" s="114"/>
    </row>
    <row r="68" spans="1:27" s="113" customFormat="1" ht="42" customHeight="1" hidden="1" outlineLevel="1">
      <c r="A68" s="103"/>
      <c r="B68" s="104"/>
      <c r="C68" s="105"/>
      <c r="D68" s="105" t="s">
        <v>202</v>
      </c>
      <c r="E68" s="105" t="s">
        <v>210</v>
      </c>
      <c r="F68" s="106">
        <v>42614</v>
      </c>
      <c r="G68" s="106"/>
      <c r="H68" s="137"/>
      <c r="I68" s="137"/>
      <c r="J68" s="137"/>
      <c r="K68" s="114"/>
      <c r="L68" s="115"/>
      <c r="M68" s="116"/>
      <c r="N68" s="104"/>
      <c r="O68" s="114"/>
      <c r="P68" s="117"/>
      <c r="Q68" s="115"/>
      <c r="R68" s="115"/>
      <c r="S68" s="114"/>
      <c r="T68" s="117"/>
      <c r="U68" s="115"/>
      <c r="V68" s="115"/>
      <c r="W68" s="114"/>
      <c r="X68" s="114"/>
      <c r="Y68" s="115"/>
      <c r="Z68" s="115"/>
      <c r="AA68" s="114"/>
    </row>
    <row r="69" spans="1:27" s="113" customFormat="1" ht="42" customHeight="1" hidden="1" outlineLevel="1">
      <c r="A69" s="103">
        <v>6</v>
      </c>
      <c r="B69" s="104" t="s">
        <v>19</v>
      </c>
      <c r="C69" s="105" t="s">
        <v>233</v>
      </c>
      <c r="D69" s="105" t="s">
        <v>234</v>
      </c>
      <c r="E69" s="105" t="s">
        <v>235</v>
      </c>
      <c r="F69" s="106">
        <v>42614</v>
      </c>
      <c r="G69" s="106"/>
      <c r="H69" s="137"/>
      <c r="I69" s="137"/>
      <c r="J69" s="137"/>
      <c r="K69" s="114"/>
      <c r="L69" s="115"/>
      <c r="M69" s="116"/>
      <c r="N69" s="104"/>
      <c r="O69" s="114"/>
      <c r="P69" s="117"/>
      <c r="Q69" s="115"/>
      <c r="R69" s="115"/>
      <c r="S69" s="114"/>
      <c r="T69" s="117"/>
      <c r="U69" s="115"/>
      <c r="V69" s="115"/>
      <c r="W69" s="114"/>
      <c r="X69" s="114"/>
      <c r="Y69" s="115"/>
      <c r="Z69" s="115"/>
      <c r="AA69" s="114"/>
    </row>
    <row r="70" spans="1:27" s="113" customFormat="1" ht="30" customHeight="1" hidden="1" outlineLevel="1">
      <c r="A70" s="103"/>
      <c r="B70" s="104"/>
      <c r="C70" s="105"/>
      <c r="D70" s="105" t="s">
        <v>202</v>
      </c>
      <c r="E70" s="105" t="s">
        <v>205</v>
      </c>
      <c r="F70" s="106">
        <v>42614</v>
      </c>
      <c r="G70" s="106"/>
      <c r="H70" s="106"/>
      <c r="I70" s="106"/>
      <c r="J70" s="106"/>
      <c r="K70" s="114"/>
      <c r="L70" s="115"/>
      <c r="M70" s="116"/>
      <c r="N70" s="104"/>
      <c r="O70" s="114"/>
      <c r="P70" s="117"/>
      <c r="Q70" s="115"/>
      <c r="R70" s="115"/>
      <c r="S70" s="114"/>
      <c r="T70" s="117"/>
      <c r="U70" s="115"/>
      <c r="V70" s="115"/>
      <c r="W70" s="114"/>
      <c r="X70" s="114"/>
      <c r="Y70" s="115"/>
      <c r="Z70" s="115"/>
      <c r="AA70" s="114"/>
    </row>
    <row r="71" spans="1:27" s="113" customFormat="1" ht="32.25" customHeight="1" hidden="1" outlineLevel="1">
      <c r="A71" s="103">
        <v>6</v>
      </c>
      <c r="B71" s="104" t="s">
        <v>105</v>
      </c>
      <c r="C71" s="105" t="s">
        <v>236</v>
      </c>
      <c r="D71" s="105" t="s">
        <v>237</v>
      </c>
      <c r="E71" s="105"/>
      <c r="F71" s="106"/>
      <c r="G71" s="106"/>
      <c r="H71" s="106"/>
      <c r="I71" s="106"/>
      <c r="J71" s="106"/>
      <c r="K71" s="114"/>
      <c r="L71" s="115"/>
      <c r="M71" s="116"/>
      <c r="N71" s="104"/>
      <c r="O71" s="114"/>
      <c r="P71" s="117"/>
      <c r="Q71" s="115"/>
      <c r="R71" s="115"/>
      <c r="S71" s="114"/>
      <c r="T71" s="117"/>
      <c r="U71" s="115"/>
      <c r="V71" s="115"/>
      <c r="W71" s="114"/>
      <c r="X71" s="114"/>
      <c r="Y71" s="115"/>
      <c r="Z71" s="115"/>
      <c r="AA71" s="114"/>
    </row>
    <row r="72" spans="1:27" s="113" customFormat="1" ht="30" hidden="1" outlineLevel="1">
      <c r="A72" s="103"/>
      <c r="B72" s="104"/>
      <c r="C72" s="105"/>
      <c r="D72" s="105" t="s">
        <v>238</v>
      </c>
      <c r="E72" s="105" t="s">
        <v>239</v>
      </c>
      <c r="F72" s="106">
        <v>42614</v>
      </c>
      <c r="G72" s="106"/>
      <c r="H72" s="106"/>
      <c r="I72" s="106"/>
      <c r="J72" s="106"/>
      <c r="K72" s="114"/>
      <c r="L72" s="115"/>
      <c r="M72" s="116"/>
      <c r="N72" s="104"/>
      <c r="O72" s="114"/>
      <c r="P72" s="117"/>
      <c r="Q72" s="115"/>
      <c r="R72" s="115"/>
      <c r="S72" s="114"/>
      <c r="T72" s="117"/>
      <c r="U72" s="115"/>
      <c r="V72" s="115"/>
      <c r="W72" s="114"/>
      <c r="X72" s="114"/>
      <c r="Y72" s="115"/>
      <c r="Z72" s="115"/>
      <c r="AA72" s="114"/>
    </row>
    <row r="73" ht="12.75" hidden="1" outlineLevel="1"/>
    <row r="74" ht="12.75" collapsed="1"/>
  </sheetData>
  <sheetProtection password="DA9F" sheet="1"/>
  <mergeCells count="57">
    <mergeCell ref="AA6:AA9"/>
    <mergeCell ref="T6:T9"/>
    <mergeCell ref="U6:U9"/>
    <mergeCell ref="V6:V9"/>
    <mergeCell ref="W6:W9"/>
    <mergeCell ref="X6:X9"/>
    <mergeCell ref="Y6:Y9"/>
    <mergeCell ref="Z6:Z9"/>
    <mergeCell ref="C27:C30"/>
    <mergeCell ref="D27:D30"/>
    <mergeCell ref="K6:K9"/>
    <mergeCell ref="L6:L9"/>
    <mergeCell ref="M6:M9"/>
    <mergeCell ref="P27:P30"/>
    <mergeCell ref="E6:E9"/>
    <mergeCell ref="P6:P9"/>
    <mergeCell ref="H6:H9"/>
    <mergeCell ref="I6:I9"/>
    <mergeCell ref="D33:D35"/>
    <mergeCell ref="A23:D23"/>
    <mergeCell ref="G6:G9"/>
    <mergeCell ref="J6:J9"/>
    <mergeCell ref="E27:E30"/>
    <mergeCell ref="F27:F30"/>
    <mergeCell ref="J27:J30"/>
    <mergeCell ref="A27:A30"/>
    <mergeCell ref="B27:B30"/>
    <mergeCell ref="D6:D9"/>
    <mergeCell ref="Q6:Q9"/>
    <mergeCell ref="R6:R9"/>
    <mergeCell ref="S6:S9"/>
    <mergeCell ref="N6:N9"/>
    <mergeCell ref="O6:O9"/>
    <mergeCell ref="A5:J5"/>
    <mergeCell ref="K5:O5"/>
    <mergeCell ref="A6:A9"/>
    <mergeCell ref="B6:B9"/>
    <mergeCell ref="C6:C9"/>
    <mergeCell ref="F6:F9"/>
    <mergeCell ref="K27:K30"/>
    <mergeCell ref="L27:L30"/>
    <mergeCell ref="M27:M30"/>
    <mergeCell ref="H27:H30"/>
    <mergeCell ref="I27:I30"/>
    <mergeCell ref="R27:R30"/>
    <mergeCell ref="N27:N30"/>
    <mergeCell ref="O27:O30"/>
    <mergeCell ref="Q27:Q30"/>
    <mergeCell ref="S27:S30"/>
    <mergeCell ref="Z27:Z30"/>
    <mergeCell ref="AA27:AA30"/>
    <mergeCell ref="T27:T30"/>
    <mergeCell ref="U27:U30"/>
    <mergeCell ref="V27:V30"/>
    <mergeCell ref="W27:W30"/>
    <mergeCell ref="X27:X30"/>
    <mergeCell ref="Y27:Y30"/>
  </mergeCells>
  <printOptions/>
  <pageMargins left="0.3937007874015748" right="0.3937007874015748" top="0.7874015748031497" bottom="0.5905511811023623" header="0.3937007874015748" footer="0.1968503937007874"/>
  <pageSetup horizontalDpi="600" verticalDpi="600" orientation="landscape" paperSize="9" scale="70" r:id="rId3"/>
  <headerFooter alignWithMargins="0">
    <oddHeader>&amp;C&amp;A&amp;RAnlage 7 GRDrs 658/2016</oddHeader>
    <oddFooter>&amp;CSeite &amp;P von &amp;N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Bolland</dc:creator>
  <cp:keywords/>
  <dc:description/>
  <cp:lastModifiedBy>u510071</cp:lastModifiedBy>
  <cp:lastPrinted>2016-09-07T14:23:10Z</cp:lastPrinted>
  <dcterms:created xsi:type="dcterms:W3CDTF">2004-06-09T14:31:45Z</dcterms:created>
  <dcterms:modified xsi:type="dcterms:W3CDTF">2016-09-20T12:30:52Z</dcterms:modified>
  <cp:category/>
  <cp:version/>
  <cp:contentType/>
  <cp:contentStatus/>
</cp:coreProperties>
</file>